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20" windowHeight="7755" firstSheet="1" activeTab="9"/>
  </bookViews>
  <sheets>
    <sheet name="ZONA H. pag 1 y 2" sheetId="1" r:id="rId1"/>
    <sheet name="Construcción pag 3" sheetId="2" r:id="rId2"/>
    <sheet name="pag 4" sheetId="3" state="hidden" r:id="rId3"/>
    <sheet name="pag 5" sheetId="4" state="hidden" r:id="rId4"/>
    <sheet name="FACTOR DE DEMÉRITO" sheetId="5" r:id="rId5"/>
    <sheet name="pag 7" sheetId="6" state="hidden" r:id="rId6"/>
    <sheet name="RÚSTICO PRIVADA" sheetId="7" r:id="rId7"/>
    <sheet name="RÚSTICO COMUNAL" sheetId="8" r:id="rId8"/>
    <sheet name="ROSS" sheetId="9" r:id="rId9"/>
    <sheet name="Tabla Conservación" sheetId="11" r:id="rId10"/>
  </sheets>
  <definedNames>
    <definedName name="_xlnm.Print_Area" localSheetId="4">'FACTOR DE DEMÉRITO'!$A$1:$I$35</definedName>
    <definedName name="_xlnm.Print_Area" localSheetId="7">'RÚSTICO COMUNAL'!$A$1:$J$51</definedName>
  </definedNames>
  <calcPr calcId="124519"/>
</workbook>
</file>

<file path=xl/calcChain.xml><?xml version="1.0" encoding="utf-8"?>
<calcChain xmlns="http://schemas.openxmlformats.org/spreadsheetml/2006/main">
  <c r="J56" i="11"/>
  <c r="I56"/>
  <c r="H56"/>
  <c r="F56"/>
  <c r="E56"/>
  <c r="D56"/>
  <c r="C56"/>
  <c r="B56"/>
  <c r="J55"/>
  <c r="I55"/>
  <c r="H55"/>
  <c r="F55"/>
  <c r="E55"/>
  <c r="D55"/>
  <c r="C55"/>
  <c r="B55"/>
  <c r="J54"/>
  <c r="I54"/>
  <c r="H54"/>
  <c r="F54"/>
  <c r="E54"/>
  <c r="D54"/>
  <c r="C54"/>
  <c r="B54"/>
  <c r="J53"/>
  <c r="I53"/>
  <c r="H53"/>
  <c r="F53"/>
  <c r="E53"/>
  <c r="D53"/>
  <c r="C53"/>
  <c r="B53"/>
  <c r="J52"/>
  <c r="I52"/>
  <c r="H52"/>
  <c r="F52"/>
  <c r="E52"/>
  <c r="D52"/>
  <c r="C52"/>
  <c r="B52"/>
  <c r="J51"/>
  <c r="I51"/>
  <c r="H51"/>
  <c r="F51"/>
  <c r="E51"/>
  <c r="D51"/>
  <c r="C51"/>
  <c r="B51"/>
  <c r="J50"/>
  <c r="I50"/>
  <c r="H50"/>
  <c r="F50"/>
  <c r="E50"/>
  <c r="D50"/>
  <c r="C50"/>
  <c r="B50"/>
  <c r="J49"/>
  <c r="I49"/>
  <c r="H49"/>
  <c r="F49"/>
  <c r="E49"/>
  <c r="D49"/>
  <c r="C49"/>
  <c r="B49"/>
  <c r="J48"/>
  <c r="I48"/>
  <c r="H48"/>
  <c r="F48"/>
  <c r="E48"/>
  <c r="D48"/>
  <c r="C48"/>
  <c r="B48"/>
  <c r="J47"/>
  <c r="I47"/>
  <c r="H47"/>
  <c r="F47"/>
  <c r="E47"/>
  <c r="D47"/>
  <c r="C47"/>
  <c r="B47"/>
  <c r="J46"/>
  <c r="I46"/>
  <c r="H46"/>
  <c r="F46"/>
  <c r="E46"/>
  <c r="D46"/>
  <c r="C46"/>
  <c r="B46"/>
  <c r="J45"/>
  <c r="I45"/>
  <c r="H45"/>
  <c r="F45"/>
  <c r="E45"/>
  <c r="D45"/>
  <c r="C45"/>
  <c r="B45"/>
  <c r="J44"/>
  <c r="I44"/>
  <c r="H44"/>
  <c r="F44"/>
  <c r="E44"/>
  <c r="D44"/>
  <c r="C44"/>
  <c r="B44"/>
  <c r="J43"/>
  <c r="I43"/>
  <c r="H43"/>
  <c r="F43"/>
  <c r="E43"/>
  <c r="D43"/>
  <c r="C43"/>
  <c r="B43"/>
  <c r="J42"/>
  <c r="I42"/>
  <c r="H42"/>
  <c r="F42"/>
  <c r="E42"/>
  <c r="D42"/>
  <c r="C42"/>
  <c r="B42"/>
  <c r="J41"/>
  <c r="I41"/>
  <c r="H41"/>
  <c r="F41"/>
  <c r="E41"/>
  <c r="D41"/>
  <c r="C41"/>
  <c r="B41"/>
  <c r="J40"/>
  <c r="I40"/>
  <c r="H40"/>
  <c r="F40"/>
  <c r="E40"/>
  <c r="D40"/>
  <c r="C40"/>
  <c r="B40"/>
  <c r="J39"/>
  <c r="I39"/>
  <c r="H39"/>
  <c r="F39"/>
  <c r="E39"/>
  <c r="D39"/>
  <c r="C39"/>
  <c r="B39"/>
  <c r="J38"/>
  <c r="I38"/>
  <c r="H38"/>
  <c r="F38"/>
  <c r="E38"/>
  <c r="D38"/>
  <c r="C38"/>
  <c r="B38"/>
  <c r="J37"/>
  <c r="I37"/>
  <c r="H37"/>
  <c r="F37"/>
  <c r="E37"/>
  <c r="D37"/>
  <c r="C37"/>
  <c r="B37"/>
  <c r="J36"/>
  <c r="I36"/>
  <c r="H36"/>
  <c r="F36"/>
  <c r="E36"/>
  <c r="D36"/>
  <c r="C36"/>
  <c r="B36"/>
  <c r="J35"/>
  <c r="I35"/>
  <c r="H35"/>
  <c r="F35"/>
  <c r="E35"/>
  <c r="D35"/>
  <c r="C35"/>
  <c r="B35"/>
  <c r="J34"/>
  <c r="I34"/>
  <c r="H34"/>
  <c r="F34"/>
  <c r="E34"/>
  <c r="D34"/>
  <c r="C34"/>
  <c r="B34"/>
  <c r="J33"/>
  <c r="I33"/>
  <c r="H33"/>
  <c r="F33"/>
  <c r="E33"/>
  <c r="D33"/>
  <c r="C33"/>
  <c r="B33"/>
  <c r="J32"/>
  <c r="I32"/>
  <c r="H32"/>
  <c r="F32"/>
  <c r="E32"/>
  <c r="D32"/>
  <c r="C32"/>
  <c r="B32"/>
  <c r="J31"/>
  <c r="I31"/>
  <c r="H31"/>
  <c r="F31"/>
  <c r="E31"/>
  <c r="D31"/>
  <c r="C31"/>
  <c r="B31"/>
  <c r="J30"/>
  <c r="I30"/>
  <c r="H30"/>
  <c r="F30"/>
  <c r="E30"/>
  <c r="D30"/>
  <c r="C30"/>
  <c r="B30"/>
  <c r="J29"/>
  <c r="I29"/>
  <c r="H29"/>
  <c r="F29"/>
  <c r="E29"/>
  <c r="D29"/>
  <c r="C29"/>
  <c r="B29"/>
  <c r="J28"/>
  <c r="I28"/>
  <c r="H28"/>
  <c r="F28"/>
  <c r="E28"/>
  <c r="D28"/>
  <c r="C28"/>
  <c r="B28"/>
  <c r="J27"/>
  <c r="I27"/>
  <c r="H27"/>
  <c r="F27"/>
  <c r="E27"/>
  <c r="D27"/>
  <c r="C27"/>
  <c r="B27"/>
  <c r="J26"/>
  <c r="I26"/>
  <c r="H26"/>
  <c r="F26"/>
  <c r="E26"/>
  <c r="D26"/>
  <c r="C26"/>
  <c r="B26"/>
  <c r="J25"/>
  <c r="I25"/>
  <c r="H25"/>
  <c r="F25"/>
  <c r="E25"/>
  <c r="D25"/>
  <c r="C25"/>
  <c r="B25"/>
  <c r="J24"/>
  <c r="I24"/>
  <c r="H24"/>
  <c r="F24"/>
  <c r="E24"/>
  <c r="D24"/>
  <c r="C24"/>
  <c r="B24"/>
  <c r="J23"/>
  <c r="I23"/>
  <c r="H23"/>
  <c r="F23"/>
  <c r="E23"/>
  <c r="D23"/>
  <c r="C23"/>
  <c r="B23"/>
  <c r="J22"/>
  <c r="I22"/>
  <c r="H22"/>
  <c r="F22"/>
  <c r="E22"/>
  <c r="D22"/>
  <c r="C22"/>
  <c r="B22"/>
  <c r="J21"/>
  <c r="I21"/>
  <c r="H21"/>
  <c r="F21"/>
  <c r="E21"/>
  <c r="D21"/>
  <c r="C21"/>
  <c r="B21"/>
  <c r="J20"/>
  <c r="I20"/>
  <c r="H20"/>
  <c r="F20"/>
  <c r="E20"/>
  <c r="D20"/>
  <c r="C20"/>
  <c r="B20"/>
  <c r="J19"/>
  <c r="I19"/>
  <c r="H19"/>
  <c r="F19"/>
  <c r="E19"/>
  <c r="D19"/>
  <c r="C19"/>
  <c r="B19"/>
  <c r="J18"/>
  <c r="I18"/>
  <c r="H18"/>
  <c r="F18"/>
  <c r="E18"/>
  <c r="D18"/>
  <c r="C18"/>
  <c r="B18"/>
  <c r="J17"/>
  <c r="I17"/>
  <c r="H17"/>
  <c r="F17"/>
  <c r="E17"/>
  <c r="D17"/>
  <c r="C17"/>
  <c r="B17"/>
  <c r="J16"/>
  <c r="I16"/>
  <c r="H16"/>
  <c r="F16"/>
  <c r="E16"/>
  <c r="D16"/>
  <c r="C16"/>
  <c r="B16"/>
  <c r="J15"/>
  <c r="I15"/>
  <c r="H15"/>
  <c r="F15"/>
  <c r="E15"/>
  <c r="D15"/>
  <c r="C15"/>
  <c r="B15"/>
  <c r="J14"/>
  <c r="I14"/>
  <c r="H14"/>
  <c r="F14"/>
  <c r="E14"/>
  <c r="D14"/>
  <c r="C14"/>
  <c r="B14"/>
  <c r="J13"/>
  <c r="I13"/>
  <c r="H13"/>
  <c r="F13"/>
  <c r="E13"/>
  <c r="D13"/>
  <c r="C13"/>
  <c r="B13"/>
  <c r="J12"/>
  <c r="I12"/>
  <c r="H12"/>
  <c r="F12"/>
  <c r="E12"/>
  <c r="D12"/>
  <c r="C12"/>
  <c r="B12"/>
  <c r="J11"/>
  <c r="I11"/>
  <c r="H11"/>
  <c r="F11"/>
  <c r="E11"/>
  <c r="D11"/>
  <c r="C11"/>
  <c r="B11"/>
  <c r="J10"/>
  <c r="I10"/>
  <c r="H10"/>
  <c r="F10"/>
  <c r="E10"/>
  <c r="D10"/>
  <c r="C10"/>
  <c r="B10"/>
  <c r="J9"/>
  <c r="I9"/>
  <c r="H9"/>
  <c r="F9"/>
  <c r="E9"/>
  <c r="D9"/>
  <c r="C9"/>
  <c r="B9"/>
  <c r="J8"/>
  <c r="I8"/>
  <c r="H8"/>
  <c r="F8"/>
  <c r="E8"/>
  <c r="D8"/>
  <c r="C8"/>
  <c r="B8"/>
  <c r="J7"/>
  <c r="I7"/>
  <c r="H7"/>
  <c r="F7"/>
  <c r="E7"/>
  <c r="D7"/>
  <c r="C7"/>
  <c r="B7"/>
  <c r="I5"/>
  <c r="H5"/>
  <c r="G5"/>
  <c r="F5"/>
  <c r="E5"/>
  <c r="D5"/>
  <c r="C5"/>
</calcChain>
</file>

<file path=xl/sharedStrings.xml><?xml version="1.0" encoding="utf-8"?>
<sst xmlns="http://schemas.openxmlformats.org/spreadsheetml/2006/main" count="742" uniqueCount="164">
  <si>
    <t>ZONA</t>
  </si>
  <si>
    <t>SECTOR</t>
  </si>
  <si>
    <t>CATASTRAL</t>
  </si>
  <si>
    <t>PUENTE GRANDE, SANTO DOMINGO,</t>
  </si>
  <si>
    <t>NONOAVA, PUENTE GRANDE, SANTO DOMINGO</t>
  </si>
  <si>
    <t>EL PUENTE</t>
  </si>
  <si>
    <t>BARRIO NUEVO, GUAMUCHIL VERDE</t>
  </si>
  <si>
    <t>REBOTE, NONOAVA, PUENTE GRANDE,</t>
  </si>
  <si>
    <t>PLAZA, LAS PILAS</t>
  </si>
  <si>
    <t>GUAMUCHIL VERDE, BARRIO NUEVO, NORIA,</t>
  </si>
  <si>
    <t>11,12</t>
  </si>
  <si>
    <t>VALORES UNITARIOS DE CORREDOR COMERCIAL</t>
  </si>
  <si>
    <t>MANZANAS</t>
  </si>
  <si>
    <t>CALLE SANTOS DEGOLLADO</t>
  </si>
  <si>
    <t>DE</t>
  </si>
  <si>
    <t>ARROYO DEL DIABLO</t>
  </si>
  <si>
    <t>VALOR UNITARIO ($/M2)</t>
  </si>
  <si>
    <t>PUENTE PRINCIPAL</t>
  </si>
  <si>
    <t>CALLE LERDO</t>
  </si>
  <si>
    <t>A</t>
  </si>
  <si>
    <t>CALLE DEL CENTRO</t>
  </si>
  <si>
    <t>CONSTANTE</t>
  </si>
  <si>
    <t>CLASE</t>
  </si>
  <si>
    <t>NIVEL</t>
  </si>
  <si>
    <t>VALOR UNITARIO</t>
  </si>
  <si>
    <t>HABITACIONAL</t>
  </si>
  <si>
    <t>POPULAR</t>
  </si>
  <si>
    <t>NO APLICA</t>
  </si>
  <si>
    <t>B</t>
  </si>
  <si>
    <t>C</t>
  </si>
  <si>
    <t>MEDIANO</t>
  </si>
  <si>
    <t>BUENO</t>
  </si>
  <si>
    <t>LUJO</t>
  </si>
  <si>
    <t>COMERCIAL</t>
  </si>
  <si>
    <t>EDIFICIOS</t>
  </si>
  <si>
    <t>CINE/TEATRO</t>
  </si>
  <si>
    <t>ESCUELA/GIMNASIO</t>
  </si>
  <si>
    <t>HOTEL</t>
  </si>
  <si>
    <t>INDUSTRIAL</t>
  </si>
  <si>
    <t>ESTACIONAMIENTO</t>
  </si>
  <si>
    <t>LIGERO</t>
  </si>
  <si>
    <t>D</t>
  </si>
  <si>
    <t>HOSPITAL TIPO MEDIANO ( 100 A 150 CAMAS)</t>
  </si>
  <si>
    <t>HOSPITAL TIPO BUENO ( 100 A 150 CAMAS)</t>
  </si>
  <si>
    <t>INSTALACIONES ESPECIALES Y OBRAS COMPLEMENTARIAS</t>
  </si>
  <si>
    <t>ALBERCA</t>
  </si>
  <si>
    <t>BARANDAL</t>
  </si>
  <si>
    <t>BARDA</t>
  </si>
  <si>
    <t>COCINA INTEGRAL</t>
  </si>
  <si>
    <t>ELEVADOR ( PIEZA)</t>
  </si>
  <si>
    <t>ESTACIONAMIENTO (PAVIMENTO ASFALTO)</t>
  </si>
  <si>
    <t>ESTACIONAMIENTO (PAVIMENTO CONCRETO)</t>
  </si>
  <si>
    <t>RAMPAS</t>
  </si>
  <si>
    <t>SISTEMA CONTRA INCENDIO (UNIDAD)</t>
  </si>
  <si>
    <t>PILAS</t>
  </si>
  <si>
    <t>SUPERFICIE DESDE (M2)</t>
  </si>
  <si>
    <t>HASTA SUPERFICIE (M2)</t>
  </si>
  <si>
    <t>FACTOR DE TERRENO</t>
  </si>
  <si>
    <t>VALORES UNITARIOS DE TERRENO PARA SUELO SUBURBANO</t>
  </si>
  <si>
    <t>VALOR INICIAL</t>
  </si>
  <si>
    <t>FACTOR</t>
  </si>
  <si>
    <t>VALOR ($/M2)</t>
  </si>
  <si>
    <t>ZONA SUBURBANA</t>
  </si>
  <si>
    <t># 1</t>
  </si>
  <si>
    <t>ZONA H.</t>
  </si>
  <si>
    <t>SECTOR CATASTRAL</t>
  </si>
  <si>
    <t>TIPO PROPIEDAD</t>
  </si>
  <si>
    <t xml:space="preserve">TIPO DE PROPIEDAD </t>
  </si>
  <si>
    <t>CALIDAD</t>
  </si>
  <si>
    <t>Riego por Gravedad</t>
  </si>
  <si>
    <t>Riego por bombeo</t>
  </si>
  <si>
    <t>Temporal</t>
  </si>
  <si>
    <t>Pastal</t>
  </si>
  <si>
    <t>Forestal</t>
  </si>
  <si>
    <t>PARA CONSTRUCCIONES ($/M2)</t>
  </si>
  <si>
    <t>PARA LA CONSTRUCCIONES ($/M2)</t>
  </si>
  <si>
    <t>Ejemplo</t>
  </si>
  <si>
    <t>VALORES UNITARIOS PARA SUELO URBANO POR ZONA HOMOGÉNEA</t>
  </si>
  <si>
    <t>COLONIAS O FRACCIÓN DE COLONIA</t>
  </si>
  <si>
    <t>HOMOGÉNEA</t>
  </si>
  <si>
    <t>NORIA, PORFIRIO DÍAZ</t>
  </si>
  <si>
    <t>JOSÉ MARÍA BECERRA</t>
  </si>
  <si>
    <t>CALLE JUÁREZ</t>
  </si>
  <si>
    <t>INTERSECCIÓN CON LERDO</t>
  </si>
  <si>
    <t>TIPOLOGÍA</t>
  </si>
  <si>
    <t>VALORES UNITARIOS DE REPOSICIÓN NUEVO</t>
  </si>
  <si>
    <t>CLAVE DE VALUACIÓN</t>
  </si>
  <si>
    <t>ECONÓMICO</t>
  </si>
  <si>
    <t>ALJIBE</t>
  </si>
  <si>
    <t>CIRCUITO CERRADO (POR CÁMARA)</t>
  </si>
  <si>
    <t>CORTINA METÁLICA</t>
  </si>
  <si>
    <t>ENCEMENTADOS (PATIOS, PASILLOS, ETC.)</t>
  </si>
  <si>
    <t>HIDRONEUMÁTICO</t>
  </si>
  <si>
    <t>JACUZZI ( PIEZA)</t>
  </si>
  <si>
    <t>PORTÓN ELÉCTRICO</t>
  </si>
  <si>
    <t>SUBESTACIÓN (POR CUCHILLA)</t>
  </si>
  <si>
    <t>TANQUE ALMACENAMIENTO (PIEZA)</t>
  </si>
  <si>
    <t>TANQUE ESTACIONARIO (PIEZA) PILAS</t>
  </si>
  <si>
    <t>CLASIFICACIÓN</t>
  </si>
  <si>
    <t>UBICACIÓN DE LA MINA</t>
  </si>
  <si>
    <t>VALORES UNITARIOS POR HECTÁREA</t>
  </si>
  <si>
    <t>Frutales en Formación</t>
  </si>
  <si>
    <t>Frutales en Formación sin Producción</t>
  </si>
  <si>
    <t>Frutales en Formación Riego Gravedad</t>
  </si>
  <si>
    <t>Frutales en Formación Bombeo</t>
  </si>
  <si>
    <t>Frutales sin Producción Bombeo</t>
  </si>
  <si>
    <t>Frutales en Producción Riego Gravedad</t>
  </si>
  <si>
    <t>Frutales en Producción Riego Bombeo</t>
  </si>
  <si>
    <t>EDAD</t>
  </si>
  <si>
    <t>FACTOR DE DEMÉRITO PARA TERRENOS INMERSOS EN LA MANCHA URBANA, CON SUPERFICIES MAYORES A LA DEL LOTE TIPO Y CON USO DE SUELO AGRÍCOLA.</t>
  </si>
  <si>
    <t>VALORES UNITARIOS PARA SUELO RÚSTICO CON ACTIVIDADES MINERAS</t>
  </si>
  <si>
    <t>PARA SUELO RÚSTICO ($/HA)</t>
  </si>
  <si>
    <t xml:space="preserve">        Factor de Depreciación Método: ROSS               </t>
  </si>
  <si>
    <t>ACUEDUCTO</t>
  </si>
  <si>
    <t>TABLA DE VALORES PARA EL EJERCICIO FISCAL 2018</t>
  </si>
  <si>
    <t>CONEXIÓN CON CALLE LERDO</t>
  </si>
  <si>
    <t>CONEXIÓN CON SANTOS DEGOLLADO</t>
  </si>
  <si>
    <t>VALOR UNITARIO ($/HA)</t>
  </si>
  <si>
    <t>No. DE MANZANA</t>
  </si>
  <si>
    <t>TRAMO "A"</t>
  </si>
  <si>
    <t>TRAMO "G"</t>
  </si>
  <si>
    <t>-</t>
  </si>
  <si>
    <t>TEJABÁN</t>
  </si>
  <si>
    <r>
      <rPr>
        <b/>
        <sz val="10"/>
        <color theme="1"/>
        <rFont val="Century Gothic"/>
        <family val="2"/>
      </rPr>
      <t xml:space="preserve">NOTA: </t>
    </r>
    <r>
      <rPr>
        <sz val="10"/>
        <color theme="1"/>
        <rFont val="Century Gothic"/>
        <family val="2"/>
      </rPr>
      <t xml:space="preserve">EL FACTOR DE MERCADO ES IGUAL, MAYOR O MENOR A LA UNIDAD, DE ACUERDO A LAS CONDICIONES DEL MERCADO. </t>
    </r>
  </si>
  <si>
    <t>FACTOR DE DEMÉRITO PARA TERRENOS CON SUPERFICIE QUE EXCEDE DEL LOTE TIPO</t>
  </si>
  <si>
    <t>Y MÁS</t>
  </si>
  <si>
    <t>MUNICIPIO DE BATOPILAS DE MANUEL GÓMEZ MORÍN</t>
  </si>
  <si>
    <t>MUNICIPIO DE BATOPILAS DE MANUEL GÓMEZ MORÍN                                                                              TABLAS DE VALORES PARA EL EJERCICIO FISCAL 2018</t>
  </si>
  <si>
    <t>1 0 1 1</t>
  </si>
  <si>
    <t>2 2 2 1</t>
  </si>
  <si>
    <t>8 1 4 1</t>
  </si>
  <si>
    <t xml:space="preserve">Pastal Propiedad Ejidal de Cuarta Calidad              </t>
  </si>
  <si>
    <t xml:space="preserve">Riego por Bombeo Propiedad Comunal de Segunda Calidad   </t>
  </si>
  <si>
    <t xml:space="preserve">Riego por Gravedad Propiedad Privada de Primera Calidad    </t>
  </si>
  <si>
    <t xml:space="preserve">CENTRO, PARQUE, PLAZA, PARROQUIA, </t>
  </si>
  <si>
    <t>CENTRO, PARQUE, PLAZA, PARROQUIA, NORIA,</t>
  </si>
  <si>
    <t>PORFIRIO DÍAZ, EL PUENTE</t>
  </si>
  <si>
    <t>VALOR UNIT. ($/HA)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</si>
  <si>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</si>
  <si>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</si>
  <si>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</si>
  <si>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</si>
  <si>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</si>
  <si>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</si>
  <si>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</si>
  <si>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Rep. Sencillas</t>
  </si>
  <si>
    <t>Rep. Medias</t>
  </si>
  <si>
    <t>Rep. Importantes</t>
  </si>
  <si>
    <t>Rep. Completas</t>
  </si>
  <si>
    <t>En Desecho</t>
  </si>
  <si>
    <t>FACTOR DE DEMÉRITO PARA TERRENOS INMERSOS EN LA MANCHA URBANA, CON SUPERFICIES MAYORES A LA DEL LOTE TIPO Y CON REFERENCIA DE VALOR AL DE LA ZONA CORRESPONDIENTE.</t>
  </si>
  <si>
    <t>FACTOR DE DEMÉRITO PARA TERRENOS INMERSOS EN LA MANCHA URBANA, CON SUPERFICIES MAYORES A LA DEL LOTE TIPO Y CON REFERENCIA DE VALOR AL DE LA ZONA CORRESPONDIENTE, EN POBLACIONES CERCANAS Y DIFERENTES A LA CABECERA MUNICIPAL.</t>
  </si>
  <si>
    <t>de 30 años de edad con una vida útil de 65 años.</t>
  </si>
  <si>
    <r>
      <t>NOTA:</t>
    </r>
    <r>
      <rPr>
        <sz val="10"/>
        <color theme="1"/>
        <rFont val="Century Gothic"/>
        <family val="2"/>
      </rPr>
      <t xml:space="preserve"> LAS ZONAS DE VALOR PODRÁN INTEGRARSE DE SECTORES CATASTRALES COMPLETOS O FRACCIONES DE LOS MISMOS Y EL FACTOR DE MERCADO SERÁ LA UNIDAD.</t>
    </r>
  </si>
  <si>
    <r>
      <t xml:space="preserve">NOTA:  </t>
    </r>
    <r>
      <rPr>
        <sz val="10"/>
        <color theme="1"/>
        <rFont val="Century Gothic"/>
        <family val="2"/>
      </rPr>
      <t>EL FACTOR DE MERCADO SE APLICA A CONSIDERACIÓN DE CADA MUNICIPIO, SI ES IGUAL, MAYOR O MENOR A LA UNIDAD, DE ACUERDO A LAS CONDICIONES DE MERCADO</t>
    </r>
    <r>
      <rPr>
        <b/>
        <sz val="10"/>
        <color theme="1"/>
        <rFont val="Century Gothic"/>
        <family val="2"/>
      </rPr>
      <t>.</t>
    </r>
  </si>
  <si>
    <t xml:space="preserve">   TABLAS DE DEPRECIACIÓN MÉTODO DE ROSS</t>
  </si>
  <si>
    <t>Utilizando la tabla de Ross según las colonias llegando a un tope</t>
  </si>
  <si>
    <t>Privada</t>
  </si>
  <si>
    <t>DE ACUERDO A LA CALIDAD DE CADA CLASIFICACIÓN DE TIERRA, PARA COMPLEMENTAR CADA CLAVE DE VALUACIÓN RÚSTICA, SE ASIGNAN LOS SIGUIENTES DÍGITOS: (0) Propiedad Privada, (1) Propiedad Ejidal y (2) Propiedad Comunal.</t>
  </si>
  <si>
    <t>Comunal</t>
  </si>
  <si>
    <t>2, 3, 4, 5</t>
  </si>
  <si>
    <r>
      <t xml:space="preserve">NOTA: </t>
    </r>
    <r>
      <rPr>
        <sz val="10"/>
        <color theme="1"/>
        <rFont val="Century Gothic"/>
        <family val="2"/>
      </rPr>
      <t>EL FACTOR DE MERCADO SE APLICA A CONSIDERACIÓN DE CADA MUNICIPIO, SI ES IGUAL, MAYOR O MENOR A LA UNIDAD, DE ACUERDO A LAS CONDICIONES DE MERCADO.</t>
    </r>
  </si>
  <si>
    <t>TABLA DE VALORES PARA EL EJERCICIO FISCAL 2022</t>
  </si>
  <si>
    <t>EJERCICIO FISCAL 2022</t>
  </si>
</sst>
</file>

<file path=xl/styles.xml><?xml version="1.0" encoding="utf-8"?>
<styleSheet xmlns="http://schemas.openxmlformats.org/spreadsheetml/2006/main">
  <numFmts count="5">
    <numFmt numFmtId="7" formatCode="&quot;$&quot;#,##0.00;\-&quot;$&quot;#,##0.00"/>
    <numFmt numFmtId="44" formatCode="_-&quot;$&quot;* #,##0.00_-;\-&quot;$&quot;* #,##0.00_-;_-&quot;$&quot;* &quot;-&quot;??_-;_-@_-"/>
    <numFmt numFmtId="164" formatCode="0.0000"/>
    <numFmt numFmtId="165" formatCode="0.000"/>
    <numFmt numFmtId="166" formatCode="[$$-80A]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297">
    <xf numFmtId="0" fontId="0" fillId="0" borderId="0" xfId="0"/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7" fontId="4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7" fontId="4" fillId="0" borderId="17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Fill="1"/>
    <xf numFmtId="0" fontId="6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4" fillId="0" borderId="22" xfId="0" applyFont="1" applyBorder="1"/>
    <xf numFmtId="0" fontId="4" fillId="0" borderId="15" xfId="0" applyFont="1" applyBorder="1"/>
    <xf numFmtId="0" fontId="4" fillId="0" borderId="17" xfId="0" applyFont="1" applyBorder="1"/>
    <xf numFmtId="0" fontId="4" fillId="0" borderId="16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13" xfId="0" applyFont="1" applyBorder="1"/>
    <xf numFmtId="0" fontId="4" fillId="0" borderId="14" xfId="0" applyFont="1" applyBorder="1"/>
    <xf numFmtId="0" fontId="3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3" fillId="0" borderId="38" xfId="0" applyFont="1" applyBorder="1" applyAlignment="1">
      <alignment horizontal="center" vertical="center"/>
    </xf>
    <xf numFmtId="0" fontId="4" fillId="0" borderId="0" xfId="2" applyFont="1" applyFill="1"/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/>
    <xf numFmtId="2" fontId="6" fillId="0" borderId="0" xfId="2" applyNumberFormat="1" applyFont="1" applyAlignment="1">
      <alignment horizontal="center" vertical="center" wrapText="1"/>
    </xf>
    <xf numFmtId="0" fontId="6" fillId="0" borderId="9" xfId="2" applyFont="1" applyBorder="1" applyAlignment="1">
      <alignment horizontal="center"/>
    </xf>
    <xf numFmtId="0" fontId="6" fillId="0" borderId="9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164" fontId="5" fillId="0" borderId="9" xfId="2" applyNumberFormat="1" applyFont="1" applyBorder="1" applyAlignment="1">
      <alignment horizontal="center"/>
    </xf>
    <xf numFmtId="0" fontId="6" fillId="0" borderId="20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0" xfId="2" applyFont="1" applyFill="1" applyBorder="1" applyAlignment="1">
      <alignment wrapText="1"/>
    </xf>
    <xf numFmtId="2" fontId="3" fillId="0" borderId="0" xfId="2" applyNumberFormat="1" applyFont="1" applyFill="1" applyBorder="1" applyAlignment="1">
      <alignment wrapText="1"/>
    </xf>
    <xf numFmtId="165" fontId="3" fillId="0" borderId="0" xfId="2" applyNumberFormat="1" applyFont="1" applyFill="1" applyBorder="1" applyAlignment="1">
      <alignment wrapText="1"/>
    </xf>
    <xf numFmtId="0" fontId="3" fillId="0" borderId="12" xfId="2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20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2" applyFont="1" applyFill="1" applyBorder="1"/>
    <xf numFmtId="164" fontId="6" fillId="0" borderId="9" xfId="2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/>
    <xf numFmtId="166" fontId="3" fillId="0" borderId="9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/>
    </xf>
    <xf numFmtId="166" fontId="4" fillId="0" borderId="9" xfId="1" applyNumberFormat="1" applyFont="1" applyBorder="1" applyAlignment="1">
      <alignment horizontal="center" vertical="center"/>
    </xf>
    <xf numFmtId="166" fontId="4" fillId="0" borderId="40" xfId="1" applyNumberFormat="1" applyFont="1" applyBorder="1" applyAlignment="1">
      <alignment horizontal="center" vertical="center"/>
    </xf>
    <xf numFmtId="166" fontId="4" fillId="0" borderId="12" xfId="1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4" fillId="0" borderId="15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 wrapText="1"/>
    </xf>
    <xf numFmtId="166" fontId="4" fillId="0" borderId="9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66" fontId="4" fillId="0" borderId="9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6" fontId="4" fillId="0" borderId="9" xfId="1" applyNumberFormat="1" applyFont="1" applyBorder="1" applyAlignment="1">
      <alignment horizontal="center"/>
    </xf>
    <xf numFmtId="166" fontId="4" fillId="0" borderId="21" xfId="1" applyNumberFormat="1" applyFont="1" applyBorder="1" applyAlignment="1">
      <alignment horizontal="center" vertical="center"/>
    </xf>
    <xf numFmtId="166" fontId="4" fillId="0" borderId="22" xfId="1" applyNumberFormat="1" applyFont="1" applyBorder="1" applyAlignment="1">
      <alignment horizontal="center" vertical="center"/>
    </xf>
    <xf numFmtId="166" fontId="4" fillId="0" borderId="23" xfId="1" applyNumberFormat="1" applyFont="1" applyBorder="1" applyAlignment="1">
      <alignment horizontal="center" vertical="center"/>
    </xf>
    <xf numFmtId="166" fontId="4" fillId="0" borderId="13" xfId="1" applyNumberFormat="1" applyFont="1" applyBorder="1" applyAlignment="1">
      <alignment horizontal="center" vertical="center"/>
    </xf>
    <xf numFmtId="166" fontId="4" fillId="0" borderId="14" xfId="1" applyNumberFormat="1" applyFont="1" applyBorder="1" applyAlignment="1">
      <alignment horizontal="center" vertical="center"/>
    </xf>
    <xf numFmtId="166" fontId="4" fillId="0" borderId="15" xfId="1" applyNumberFormat="1" applyFont="1" applyBorder="1" applyAlignment="1">
      <alignment horizontal="center" vertical="center"/>
    </xf>
    <xf numFmtId="166" fontId="4" fillId="0" borderId="16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6" fontId="4" fillId="0" borderId="17" xfId="1" applyNumberFormat="1" applyFont="1" applyBorder="1" applyAlignment="1">
      <alignment horizontal="center" vertical="center"/>
    </xf>
    <xf numFmtId="166" fontId="4" fillId="0" borderId="18" xfId="1" applyNumberFormat="1" applyFont="1" applyBorder="1" applyAlignment="1">
      <alignment horizontal="center" vertical="center"/>
    </xf>
    <xf numFmtId="166" fontId="4" fillId="0" borderId="19" xfId="1" applyNumberFormat="1" applyFont="1" applyBorder="1" applyAlignment="1">
      <alignment horizontal="center" vertical="center"/>
    </xf>
    <xf numFmtId="166" fontId="4" fillId="0" borderId="20" xfId="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7" fontId="4" fillId="0" borderId="21" xfId="1" applyNumberFormat="1" applyFont="1" applyBorder="1" applyAlignment="1">
      <alignment horizontal="center" vertical="center"/>
    </xf>
    <xf numFmtId="7" fontId="4" fillId="0" borderId="23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6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47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1" xfId="2" applyFont="1" applyFill="1" applyBorder="1" applyAlignment="1">
      <alignment horizontal="center"/>
    </xf>
    <xf numFmtId="0" fontId="3" fillId="0" borderId="22" xfId="2" applyFont="1" applyFill="1" applyBorder="1" applyAlignment="1">
      <alignment horizontal="center"/>
    </xf>
    <xf numFmtId="0" fontId="3" fillId="0" borderId="23" xfId="2" applyFont="1" applyFill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0" borderId="9" xfId="2" applyFont="1" applyBorder="1"/>
    <xf numFmtId="164" fontId="6" fillId="0" borderId="9" xfId="2" applyNumberFormat="1" applyFont="1" applyBorder="1" applyAlignment="1">
      <alignment horizontal="centerContinuous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topLeftCell="A19" zoomScaleSheetLayoutView="100" workbookViewId="0">
      <selection activeCell="A37" sqref="A37:J38"/>
    </sheetView>
  </sheetViews>
  <sheetFormatPr baseColWidth="10" defaultRowHeight="13.5"/>
  <cols>
    <col min="1" max="1" width="14.7109375" style="5" customWidth="1"/>
    <col min="2" max="2" width="12.5703125" style="5" customWidth="1"/>
    <col min="3" max="3" width="12.140625" style="5" customWidth="1"/>
    <col min="4" max="4" width="13.85546875" style="5" customWidth="1"/>
    <col min="5" max="5" width="13" style="5" customWidth="1"/>
    <col min="6" max="6" width="11.42578125" style="5"/>
    <col min="7" max="7" width="18" style="5" customWidth="1"/>
    <col min="8" max="8" width="7.42578125" style="101" customWidth="1"/>
    <col min="9" max="9" width="7" style="101" customWidth="1"/>
    <col min="10" max="10" width="3.7109375" style="101" customWidth="1"/>
    <col min="11" max="16384" width="11.42578125" style="5"/>
  </cols>
  <sheetData>
    <row r="1" spans="1:10" ht="24.75" customHeight="1">
      <c r="A1" s="177" t="s">
        <v>126</v>
      </c>
      <c r="B1" s="178"/>
      <c r="C1" s="178"/>
      <c r="D1" s="178"/>
      <c r="E1" s="178"/>
      <c r="F1" s="178"/>
      <c r="G1" s="178"/>
      <c r="H1" s="178"/>
      <c r="I1" s="178"/>
      <c r="J1" s="179"/>
    </row>
    <row r="2" spans="1:10" ht="21.75" customHeight="1">
      <c r="A2" s="183" t="s">
        <v>162</v>
      </c>
      <c r="B2" s="184"/>
      <c r="C2" s="184"/>
      <c r="D2" s="184"/>
      <c r="E2" s="184"/>
      <c r="F2" s="184"/>
      <c r="G2" s="184"/>
      <c r="H2" s="184"/>
      <c r="I2" s="184"/>
      <c r="J2" s="185"/>
    </row>
    <row r="3" spans="1:10" ht="20.25" customHeight="1">
      <c r="A3" s="180" t="s">
        <v>77</v>
      </c>
      <c r="B3" s="181"/>
      <c r="C3" s="181"/>
      <c r="D3" s="181"/>
      <c r="E3" s="181"/>
      <c r="F3" s="181"/>
      <c r="G3" s="181"/>
      <c r="H3" s="181"/>
      <c r="I3" s="181"/>
      <c r="J3" s="182"/>
    </row>
    <row r="4" spans="1:10" ht="20.25" customHeight="1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0" s="15" customFormat="1" ht="20.25" customHeight="1">
      <c r="A5" s="87" t="s">
        <v>0</v>
      </c>
      <c r="B5" s="35" t="s">
        <v>1</v>
      </c>
      <c r="C5" s="186" t="s">
        <v>118</v>
      </c>
      <c r="D5" s="177" t="s">
        <v>78</v>
      </c>
      <c r="E5" s="178"/>
      <c r="F5" s="178"/>
      <c r="G5" s="179"/>
      <c r="H5" s="188" t="s">
        <v>16</v>
      </c>
      <c r="I5" s="189"/>
      <c r="J5" s="190"/>
    </row>
    <row r="6" spans="1:10" s="15" customFormat="1" ht="20.25" customHeight="1">
      <c r="A6" s="88" t="s">
        <v>79</v>
      </c>
      <c r="B6" s="36" t="s">
        <v>2</v>
      </c>
      <c r="C6" s="187"/>
      <c r="D6" s="180"/>
      <c r="E6" s="181"/>
      <c r="F6" s="181"/>
      <c r="G6" s="182"/>
      <c r="H6" s="191"/>
      <c r="I6" s="192"/>
      <c r="J6" s="193"/>
    </row>
    <row r="7" spans="1:10" s="15" customFormat="1" ht="20.25" customHeight="1">
      <c r="A7" s="127">
        <v>1</v>
      </c>
      <c r="B7" s="127">
        <v>6</v>
      </c>
      <c r="C7" s="127" t="s">
        <v>121</v>
      </c>
      <c r="D7" s="162" t="s">
        <v>3</v>
      </c>
      <c r="E7" s="163"/>
      <c r="F7" s="163"/>
      <c r="G7" s="164"/>
      <c r="H7" s="150">
        <v>50</v>
      </c>
      <c r="I7" s="151"/>
      <c r="J7" s="152"/>
    </row>
    <row r="8" spans="1:10" s="15" customFormat="1" ht="20.25" customHeight="1">
      <c r="A8" s="129"/>
      <c r="B8" s="129"/>
      <c r="C8" s="129"/>
      <c r="D8" s="168" t="s">
        <v>113</v>
      </c>
      <c r="E8" s="169"/>
      <c r="F8" s="169"/>
      <c r="G8" s="170"/>
      <c r="H8" s="156"/>
      <c r="I8" s="157"/>
      <c r="J8" s="158"/>
    </row>
    <row r="9" spans="1:10" s="15" customFormat="1" ht="20.25" customHeight="1">
      <c r="A9" s="124"/>
      <c r="B9" s="125"/>
      <c r="C9" s="125"/>
      <c r="D9" s="125"/>
      <c r="E9" s="125"/>
      <c r="F9" s="125"/>
      <c r="G9" s="125"/>
      <c r="H9" s="125"/>
      <c r="I9" s="125"/>
      <c r="J9" s="126"/>
    </row>
    <row r="10" spans="1:10" s="15" customFormat="1" ht="20.25" customHeight="1">
      <c r="A10" s="127">
        <v>2</v>
      </c>
      <c r="B10" s="127" t="s">
        <v>160</v>
      </c>
      <c r="C10" s="127" t="s">
        <v>121</v>
      </c>
      <c r="D10" s="162" t="s">
        <v>134</v>
      </c>
      <c r="E10" s="163"/>
      <c r="F10" s="163"/>
      <c r="G10" s="164"/>
      <c r="H10" s="150">
        <v>100</v>
      </c>
      <c r="I10" s="151"/>
      <c r="J10" s="152"/>
    </row>
    <row r="11" spans="1:10" s="15" customFormat="1" ht="20.25" customHeight="1">
      <c r="A11" s="128"/>
      <c r="B11" s="128"/>
      <c r="C11" s="128"/>
      <c r="D11" s="165" t="s">
        <v>7</v>
      </c>
      <c r="E11" s="166"/>
      <c r="F11" s="166"/>
      <c r="G11" s="167"/>
      <c r="H11" s="153"/>
      <c r="I11" s="154"/>
      <c r="J11" s="155"/>
    </row>
    <row r="12" spans="1:10" s="15" customFormat="1" ht="20.25" customHeight="1">
      <c r="A12" s="129"/>
      <c r="B12" s="129"/>
      <c r="C12" s="129"/>
      <c r="D12" s="168" t="s">
        <v>80</v>
      </c>
      <c r="E12" s="169"/>
      <c r="F12" s="169"/>
      <c r="G12" s="170"/>
      <c r="H12" s="156"/>
      <c r="I12" s="157"/>
      <c r="J12" s="158"/>
    </row>
    <row r="13" spans="1:10" s="15" customFormat="1" ht="20.2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6"/>
    </row>
    <row r="14" spans="1:10" s="15" customFormat="1" ht="20.25" customHeight="1">
      <c r="A14" s="86">
        <v>3</v>
      </c>
      <c r="B14" s="86">
        <v>7</v>
      </c>
      <c r="C14" s="86" t="s">
        <v>121</v>
      </c>
      <c r="D14" s="159" t="s">
        <v>4</v>
      </c>
      <c r="E14" s="160"/>
      <c r="F14" s="160"/>
      <c r="G14" s="161"/>
      <c r="H14" s="147">
        <v>80</v>
      </c>
      <c r="I14" s="148"/>
      <c r="J14" s="149"/>
    </row>
    <row r="15" spans="1:10" s="15" customFormat="1" ht="20.25" customHeight="1">
      <c r="A15" s="124"/>
      <c r="B15" s="125"/>
      <c r="C15" s="125"/>
      <c r="D15" s="125"/>
      <c r="E15" s="125"/>
      <c r="F15" s="125"/>
      <c r="G15" s="125"/>
      <c r="H15" s="125"/>
      <c r="I15" s="125"/>
      <c r="J15" s="126"/>
    </row>
    <row r="16" spans="1:10" s="15" customFormat="1" ht="20.25" customHeight="1">
      <c r="A16" s="86">
        <v>4</v>
      </c>
      <c r="B16" s="86">
        <v>8</v>
      </c>
      <c r="C16" s="86" t="s">
        <v>121</v>
      </c>
      <c r="D16" s="159" t="s">
        <v>5</v>
      </c>
      <c r="E16" s="160"/>
      <c r="F16" s="160"/>
      <c r="G16" s="161"/>
      <c r="H16" s="147">
        <v>120</v>
      </c>
      <c r="I16" s="148"/>
      <c r="J16" s="149"/>
    </row>
    <row r="17" spans="1:10" s="15" customFormat="1" ht="20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6"/>
    </row>
    <row r="18" spans="1:10" s="15" customFormat="1" ht="20.25" customHeight="1">
      <c r="A18" s="86">
        <v>5</v>
      </c>
      <c r="B18" s="86">
        <v>9</v>
      </c>
      <c r="C18" s="86" t="s">
        <v>121</v>
      </c>
      <c r="D18" s="159" t="s">
        <v>5</v>
      </c>
      <c r="E18" s="160"/>
      <c r="F18" s="160"/>
      <c r="G18" s="161"/>
      <c r="H18" s="147">
        <v>30</v>
      </c>
      <c r="I18" s="148">
        <v>30</v>
      </c>
      <c r="J18" s="149"/>
    </row>
    <row r="19" spans="1:10" s="15" customFormat="1" ht="20.2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6"/>
    </row>
    <row r="20" spans="1:10" s="15" customFormat="1" ht="20.25" customHeight="1">
      <c r="A20" s="86">
        <v>6</v>
      </c>
      <c r="B20" s="86">
        <v>10</v>
      </c>
      <c r="C20" s="86" t="s">
        <v>121</v>
      </c>
      <c r="D20" s="159" t="s">
        <v>6</v>
      </c>
      <c r="E20" s="160"/>
      <c r="F20" s="160"/>
      <c r="G20" s="161"/>
      <c r="H20" s="147">
        <v>30</v>
      </c>
      <c r="I20" s="148"/>
      <c r="J20" s="149"/>
    </row>
    <row r="21" spans="1:10" s="15" customFormat="1" ht="20.25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6"/>
    </row>
    <row r="22" spans="1:10" s="15" customFormat="1" ht="20.25" customHeight="1">
      <c r="A22" s="127">
        <v>7</v>
      </c>
      <c r="B22" s="127">
        <v>1</v>
      </c>
      <c r="C22" s="127" t="s">
        <v>121</v>
      </c>
      <c r="D22" s="162" t="s">
        <v>135</v>
      </c>
      <c r="E22" s="163"/>
      <c r="F22" s="163"/>
      <c r="G22" s="164"/>
      <c r="H22" s="150">
        <v>325</v>
      </c>
      <c r="I22" s="151"/>
      <c r="J22" s="152"/>
    </row>
    <row r="23" spans="1:10" s="15" customFormat="1" ht="20.25" customHeight="1">
      <c r="A23" s="128"/>
      <c r="B23" s="128"/>
      <c r="C23" s="128"/>
      <c r="D23" s="165" t="s">
        <v>7</v>
      </c>
      <c r="E23" s="166"/>
      <c r="F23" s="166"/>
      <c r="G23" s="167"/>
      <c r="H23" s="153"/>
      <c r="I23" s="154"/>
      <c r="J23" s="155"/>
    </row>
    <row r="24" spans="1:10" s="15" customFormat="1" ht="20.25" customHeight="1">
      <c r="A24" s="129"/>
      <c r="B24" s="129"/>
      <c r="C24" s="129"/>
      <c r="D24" s="168" t="s">
        <v>136</v>
      </c>
      <c r="E24" s="169"/>
      <c r="F24" s="169"/>
      <c r="G24" s="170"/>
      <c r="H24" s="156"/>
      <c r="I24" s="157"/>
      <c r="J24" s="158"/>
    </row>
    <row r="25" spans="1:10" s="15" customFormat="1" ht="20.25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s="15" customFormat="1" ht="20.25" customHeight="1">
      <c r="A26" s="127">
        <v>8</v>
      </c>
      <c r="B26" s="127">
        <v>11</v>
      </c>
      <c r="C26" s="127" t="s">
        <v>121</v>
      </c>
      <c r="D26" s="162" t="s">
        <v>9</v>
      </c>
      <c r="E26" s="163"/>
      <c r="F26" s="163"/>
      <c r="G26" s="164"/>
      <c r="H26" s="150">
        <v>200</v>
      </c>
      <c r="I26" s="151"/>
      <c r="J26" s="152"/>
    </row>
    <row r="27" spans="1:10" s="15" customFormat="1" ht="20.25" customHeight="1">
      <c r="A27" s="129"/>
      <c r="B27" s="129"/>
      <c r="C27" s="129"/>
      <c r="D27" s="168" t="s">
        <v>8</v>
      </c>
      <c r="E27" s="169"/>
      <c r="F27" s="169"/>
      <c r="G27" s="170"/>
      <c r="H27" s="156"/>
      <c r="I27" s="157"/>
      <c r="J27" s="158"/>
    </row>
    <row r="28" spans="1:10" s="15" customFormat="1" ht="20.25" customHeight="1">
      <c r="A28" s="124"/>
      <c r="B28" s="125"/>
      <c r="C28" s="125"/>
      <c r="D28" s="125"/>
      <c r="E28" s="125"/>
      <c r="F28" s="125"/>
      <c r="G28" s="125"/>
      <c r="H28" s="125"/>
      <c r="I28" s="125"/>
      <c r="J28" s="126"/>
    </row>
    <row r="29" spans="1:10" s="15" customFormat="1" ht="20.25" customHeight="1">
      <c r="A29" s="127">
        <v>9</v>
      </c>
      <c r="B29" s="127" t="s">
        <v>10</v>
      </c>
      <c r="C29" s="127" t="s">
        <v>121</v>
      </c>
      <c r="D29" s="162" t="s">
        <v>9</v>
      </c>
      <c r="E29" s="163"/>
      <c r="F29" s="163"/>
      <c r="G29" s="164"/>
      <c r="H29" s="150">
        <v>60</v>
      </c>
      <c r="I29" s="151"/>
      <c r="J29" s="152"/>
    </row>
    <row r="30" spans="1:10" s="15" customFormat="1" ht="20.25" customHeight="1">
      <c r="A30" s="128"/>
      <c r="B30" s="128"/>
      <c r="C30" s="129" t="s">
        <v>121</v>
      </c>
      <c r="D30" s="165" t="s">
        <v>8</v>
      </c>
      <c r="E30" s="166"/>
      <c r="F30" s="166"/>
      <c r="G30" s="167"/>
      <c r="H30" s="156"/>
      <c r="I30" s="157"/>
      <c r="J30" s="158"/>
    </row>
    <row r="31" spans="1:10" ht="20.25" customHeight="1">
      <c r="A31" s="171" t="s">
        <v>153</v>
      </c>
      <c r="B31" s="172"/>
      <c r="C31" s="172"/>
      <c r="D31" s="172"/>
      <c r="E31" s="172"/>
      <c r="F31" s="172"/>
      <c r="G31" s="172"/>
      <c r="H31" s="172"/>
      <c r="I31" s="172"/>
      <c r="J31" s="173"/>
    </row>
    <row r="32" spans="1:10" ht="20.25" customHeight="1">
      <c r="A32" s="174"/>
      <c r="B32" s="175"/>
      <c r="C32" s="175"/>
      <c r="D32" s="175"/>
      <c r="E32" s="175"/>
      <c r="F32" s="175"/>
      <c r="G32" s="175"/>
      <c r="H32" s="175"/>
      <c r="I32" s="175"/>
      <c r="J32" s="176"/>
    </row>
    <row r="33" spans="1:10" ht="20.25" customHeight="1">
      <c r="A33" s="96"/>
      <c r="B33" s="96"/>
      <c r="C33" s="96"/>
      <c r="D33" s="96"/>
      <c r="E33" s="96"/>
      <c r="F33" s="96"/>
      <c r="G33" s="96"/>
      <c r="H33" s="100"/>
      <c r="I33" s="100"/>
      <c r="J33" s="100"/>
    </row>
    <row r="34" spans="1:10" ht="20.25" customHeight="1">
      <c r="A34" s="96"/>
      <c r="B34" s="96"/>
      <c r="C34" s="96"/>
      <c r="D34" s="96"/>
      <c r="E34" s="96"/>
      <c r="F34" s="96"/>
      <c r="G34" s="96"/>
      <c r="H34" s="100"/>
      <c r="I34" s="100"/>
      <c r="J34" s="100"/>
    </row>
    <row r="35" spans="1:10" ht="20.25" customHeight="1">
      <c r="A35" s="138" t="s">
        <v>126</v>
      </c>
      <c r="B35" s="139"/>
      <c r="C35" s="139"/>
      <c r="D35" s="139"/>
      <c r="E35" s="139"/>
      <c r="F35" s="139"/>
      <c r="G35" s="139"/>
      <c r="H35" s="139"/>
      <c r="I35" s="139"/>
      <c r="J35" s="140"/>
    </row>
    <row r="36" spans="1:10" ht="20.25" customHeight="1">
      <c r="A36" s="141" t="s">
        <v>162</v>
      </c>
      <c r="B36" s="142"/>
      <c r="C36" s="142"/>
      <c r="D36" s="142"/>
      <c r="E36" s="142"/>
      <c r="F36" s="142"/>
      <c r="G36" s="142"/>
      <c r="H36" s="142"/>
      <c r="I36" s="142"/>
      <c r="J36" s="143"/>
    </row>
    <row r="37" spans="1:10" ht="20.25" customHeight="1">
      <c r="A37" s="177" t="s">
        <v>11</v>
      </c>
      <c r="B37" s="178"/>
      <c r="C37" s="178"/>
      <c r="D37" s="178"/>
      <c r="E37" s="178"/>
      <c r="F37" s="178"/>
      <c r="G37" s="178"/>
      <c r="H37" s="178"/>
      <c r="I37" s="178"/>
      <c r="J37" s="179"/>
    </row>
    <row r="38" spans="1:10" ht="20.25" customHeight="1">
      <c r="A38" s="180"/>
      <c r="B38" s="181"/>
      <c r="C38" s="181"/>
      <c r="D38" s="181"/>
      <c r="E38" s="181"/>
      <c r="F38" s="181"/>
      <c r="G38" s="181"/>
      <c r="H38" s="181"/>
      <c r="I38" s="181"/>
      <c r="J38" s="182"/>
    </row>
    <row r="39" spans="1:10" ht="26.25" customHeight="1">
      <c r="A39" s="130" t="s">
        <v>65</v>
      </c>
      <c r="B39" s="130"/>
      <c r="C39" s="144" t="s">
        <v>12</v>
      </c>
      <c r="D39" s="144" t="s">
        <v>13</v>
      </c>
      <c r="E39" s="144"/>
      <c r="F39" s="144"/>
      <c r="G39" s="144"/>
      <c r="H39" s="144"/>
      <c r="I39" s="144"/>
      <c r="J39" s="144"/>
    </row>
    <row r="40" spans="1:10" ht="28.5" customHeight="1">
      <c r="A40" s="131"/>
      <c r="B40" s="131"/>
      <c r="C40" s="134"/>
      <c r="D40" s="134" t="s">
        <v>14</v>
      </c>
      <c r="E40" s="134"/>
      <c r="F40" s="134" t="s">
        <v>19</v>
      </c>
      <c r="G40" s="134"/>
      <c r="H40" s="133" t="s">
        <v>16</v>
      </c>
      <c r="I40" s="133"/>
      <c r="J40" s="133"/>
    </row>
    <row r="41" spans="1:10" ht="19.5" customHeight="1">
      <c r="A41" s="124" t="s">
        <v>121</v>
      </c>
      <c r="B41" s="126"/>
      <c r="C41" s="86" t="s">
        <v>121</v>
      </c>
      <c r="D41" s="132" t="s">
        <v>17</v>
      </c>
      <c r="E41" s="132"/>
      <c r="F41" s="132" t="s">
        <v>15</v>
      </c>
      <c r="G41" s="132"/>
      <c r="H41" s="137">
        <v>150</v>
      </c>
      <c r="I41" s="137"/>
      <c r="J41" s="137"/>
    </row>
    <row r="42" spans="1:10" ht="20.25" customHeight="1">
      <c r="A42" s="124" t="s">
        <v>121</v>
      </c>
      <c r="B42" s="126"/>
      <c r="C42" s="86" t="s">
        <v>121</v>
      </c>
      <c r="D42" s="132"/>
      <c r="E42" s="132"/>
      <c r="F42" s="132"/>
      <c r="G42" s="132"/>
      <c r="H42" s="137"/>
      <c r="I42" s="137"/>
      <c r="J42" s="137"/>
    </row>
    <row r="43" spans="1:10" ht="20.25" customHeight="1">
      <c r="A43" s="124" t="s">
        <v>121</v>
      </c>
      <c r="B43" s="126"/>
      <c r="C43" s="86" t="s">
        <v>121</v>
      </c>
      <c r="D43" s="132" t="s">
        <v>15</v>
      </c>
      <c r="E43" s="132"/>
      <c r="F43" s="132" t="s">
        <v>115</v>
      </c>
      <c r="G43" s="132"/>
      <c r="H43" s="146">
        <v>250</v>
      </c>
      <c r="I43" s="146"/>
      <c r="J43" s="146"/>
    </row>
    <row r="44" spans="1:10" ht="20.25" customHeight="1">
      <c r="A44" s="124"/>
      <c r="B44" s="125"/>
      <c r="C44" s="125"/>
      <c r="D44" s="125"/>
      <c r="E44" s="125"/>
      <c r="F44" s="125"/>
      <c r="G44" s="125"/>
      <c r="H44" s="125"/>
      <c r="I44" s="125"/>
      <c r="J44" s="126"/>
    </row>
    <row r="45" spans="1:10" ht="20.25" customHeight="1">
      <c r="A45" s="130" t="s">
        <v>65</v>
      </c>
      <c r="B45" s="130"/>
      <c r="C45" s="144" t="s">
        <v>12</v>
      </c>
      <c r="D45" s="134" t="s">
        <v>18</v>
      </c>
      <c r="E45" s="134"/>
      <c r="F45" s="134"/>
      <c r="G45" s="134"/>
      <c r="H45" s="134"/>
      <c r="I45" s="134"/>
      <c r="J45" s="134"/>
    </row>
    <row r="46" spans="1:10" ht="27.75" customHeight="1">
      <c r="A46" s="131"/>
      <c r="B46" s="131"/>
      <c r="C46" s="134"/>
      <c r="D46" s="134" t="s">
        <v>14</v>
      </c>
      <c r="E46" s="134"/>
      <c r="F46" s="134" t="s">
        <v>19</v>
      </c>
      <c r="G46" s="134"/>
      <c r="H46" s="133" t="s">
        <v>16</v>
      </c>
      <c r="I46" s="133"/>
      <c r="J46" s="133"/>
    </row>
    <row r="47" spans="1:10" ht="20.25" customHeight="1">
      <c r="A47" s="124" t="s">
        <v>121</v>
      </c>
      <c r="B47" s="126"/>
      <c r="C47" s="86" t="s">
        <v>121</v>
      </c>
      <c r="D47" s="135" t="s">
        <v>116</v>
      </c>
      <c r="E47" s="136"/>
      <c r="F47" s="132" t="s">
        <v>81</v>
      </c>
      <c r="G47" s="132"/>
      <c r="H47" s="137">
        <v>250</v>
      </c>
      <c r="I47" s="137"/>
      <c r="J47" s="137"/>
    </row>
    <row r="48" spans="1:10" ht="20.25" customHeight="1">
      <c r="A48" s="124" t="s">
        <v>121</v>
      </c>
      <c r="B48" s="126"/>
      <c r="C48" s="86" t="s">
        <v>121</v>
      </c>
      <c r="D48" s="136"/>
      <c r="E48" s="136"/>
      <c r="F48" s="132"/>
      <c r="G48" s="132"/>
      <c r="H48" s="137"/>
      <c r="I48" s="137"/>
      <c r="J48" s="137"/>
    </row>
    <row r="49" spans="1:10" ht="20.25" customHeight="1">
      <c r="A49" s="124" t="s">
        <v>121</v>
      </c>
      <c r="B49" s="126"/>
      <c r="C49" s="86" t="s">
        <v>121</v>
      </c>
      <c r="D49" s="136"/>
      <c r="E49" s="136"/>
      <c r="F49" s="132"/>
      <c r="G49" s="132"/>
      <c r="H49" s="137"/>
      <c r="I49" s="137"/>
      <c r="J49" s="137"/>
    </row>
    <row r="50" spans="1:10" ht="20.25" customHeight="1">
      <c r="A50" s="124"/>
      <c r="B50" s="125"/>
      <c r="C50" s="125" t="s">
        <v>121</v>
      </c>
      <c r="D50" s="125"/>
      <c r="E50" s="125"/>
      <c r="F50" s="125"/>
      <c r="G50" s="125"/>
      <c r="H50" s="125"/>
      <c r="I50" s="125"/>
      <c r="J50" s="126"/>
    </row>
    <row r="51" spans="1:10" ht="19.5" customHeight="1">
      <c r="A51" s="130" t="s">
        <v>65</v>
      </c>
      <c r="B51" s="130"/>
      <c r="C51" s="144" t="s">
        <v>12</v>
      </c>
      <c r="D51" s="134" t="s">
        <v>82</v>
      </c>
      <c r="E51" s="134"/>
      <c r="F51" s="134"/>
      <c r="G51" s="134"/>
      <c r="H51" s="134"/>
      <c r="I51" s="134"/>
      <c r="J51" s="134"/>
    </row>
    <row r="52" spans="1:10" ht="27" customHeight="1">
      <c r="A52" s="131"/>
      <c r="B52" s="131"/>
      <c r="C52" s="134"/>
      <c r="D52" s="134" t="s">
        <v>14</v>
      </c>
      <c r="E52" s="134"/>
      <c r="F52" s="134" t="s">
        <v>19</v>
      </c>
      <c r="G52" s="134"/>
      <c r="H52" s="133" t="s">
        <v>16</v>
      </c>
      <c r="I52" s="133"/>
      <c r="J52" s="133"/>
    </row>
    <row r="53" spans="1:10" ht="20.25" customHeight="1">
      <c r="A53" s="124" t="s">
        <v>121</v>
      </c>
      <c r="B53" s="126"/>
      <c r="C53" s="86" t="s">
        <v>121</v>
      </c>
      <c r="D53" s="145"/>
      <c r="E53" s="145"/>
      <c r="F53" s="145"/>
      <c r="G53" s="145"/>
      <c r="H53" s="137">
        <v>250</v>
      </c>
      <c r="I53" s="137"/>
      <c r="J53" s="137"/>
    </row>
    <row r="54" spans="1:10" ht="20.25" customHeight="1">
      <c r="A54" s="124" t="s">
        <v>121</v>
      </c>
      <c r="B54" s="126"/>
      <c r="C54" s="86" t="s">
        <v>121</v>
      </c>
      <c r="D54" s="132" t="s">
        <v>83</v>
      </c>
      <c r="E54" s="132"/>
      <c r="F54" s="132" t="s">
        <v>81</v>
      </c>
      <c r="G54" s="132"/>
      <c r="H54" s="137"/>
      <c r="I54" s="137"/>
      <c r="J54" s="137"/>
    </row>
    <row r="55" spans="1:10" ht="20.25" customHeight="1">
      <c r="A55" s="124" t="s">
        <v>121</v>
      </c>
      <c r="B55" s="125"/>
      <c r="C55" s="125" t="s">
        <v>121</v>
      </c>
      <c r="D55" s="125"/>
      <c r="E55" s="125"/>
      <c r="F55" s="125"/>
      <c r="G55" s="125"/>
      <c r="H55" s="125"/>
      <c r="I55" s="125"/>
      <c r="J55" s="126"/>
    </row>
    <row r="56" spans="1:10" ht="20.25" customHeight="1">
      <c r="A56" s="130" t="s">
        <v>65</v>
      </c>
      <c r="B56" s="130"/>
      <c r="C56" s="144" t="s">
        <v>12</v>
      </c>
      <c r="D56" s="134" t="s">
        <v>20</v>
      </c>
      <c r="E56" s="134"/>
      <c r="F56" s="134"/>
      <c r="G56" s="134"/>
      <c r="H56" s="134"/>
      <c r="I56" s="134"/>
      <c r="J56" s="134"/>
    </row>
    <row r="57" spans="1:10" ht="27" customHeight="1">
      <c r="A57" s="131"/>
      <c r="B57" s="131"/>
      <c r="C57" s="134"/>
      <c r="D57" s="134" t="s">
        <v>14</v>
      </c>
      <c r="E57" s="134"/>
      <c r="F57" s="134" t="s">
        <v>19</v>
      </c>
      <c r="G57" s="134"/>
      <c r="H57" s="133" t="s">
        <v>16</v>
      </c>
      <c r="I57" s="133"/>
      <c r="J57" s="133"/>
    </row>
    <row r="58" spans="1:10" ht="20.25" customHeight="1">
      <c r="A58" s="124" t="s">
        <v>121</v>
      </c>
      <c r="B58" s="126"/>
      <c r="C58" s="86" t="s">
        <v>121</v>
      </c>
      <c r="D58" s="132" t="s">
        <v>119</v>
      </c>
      <c r="E58" s="132"/>
      <c r="F58" s="132" t="s">
        <v>120</v>
      </c>
      <c r="G58" s="132"/>
      <c r="H58" s="137">
        <v>325</v>
      </c>
      <c r="I58" s="137"/>
      <c r="J58" s="137"/>
    </row>
    <row r="59" spans="1:10" ht="20.25" customHeight="1">
      <c r="A59" s="122" t="s">
        <v>121</v>
      </c>
      <c r="B59" s="123"/>
      <c r="C59" s="86" t="s">
        <v>121</v>
      </c>
      <c r="D59" s="132"/>
      <c r="E59" s="132"/>
      <c r="F59" s="132"/>
      <c r="G59" s="132"/>
      <c r="H59" s="137"/>
      <c r="I59" s="137"/>
      <c r="J59" s="137"/>
    </row>
  </sheetData>
  <mergeCells count="113">
    <mergeCell ref="A15:J15"/>
    <mergeCell ref="A13:J13"/>
    <mergeCell ref="A9:J9"/>
    <mergeCell ref="C39:C40"/>
    <mergeCell ref="A39:B40"/>
    <mergeCell ref="A37:J38"/>
    <mergeCell ref="A1:J1"/>
    <mergeCell ref="A2:J2"/>
    <mergeCell ref="A3:J3"/>
    <mergeCell ref="C5:C6"/>
    <mergeCell ref="D5:G6"/>
    <mergeCell ref="H5:J6"/>
    <mergeCell ref="H7:J8"/>
    <mergeCell ref="H10:J12"/>
    <mergeCell ref="H14:J14"/>
    <mergeCell ref="A4:J4"/>
    <mergeCell ref="D7:G7"/>
    <mergeCell ref="D8:G8"/>
    <mergeCell ref="D10:G10"/>
    <mergeCell ref="D11:G11"/>
    <mergeCell ref="D12:G12"/>
    <mergeCell ref="D14:G14"/>
    <mergeCell ref="A42:B42"/>
    <mergeCell ref="H16:J16"/>
    <mergeCell ref="H18:J18"/>
    <mergeCell ref="H20:J20"/>
    <mergeCell ref="H22:J24"/>
    <mergeCell ref="H26:J27"/>
    <mergeCell ref="H29:J30"/>
    <mergeCell ref="D20:G20"/>
    <mergeCell ref="D22:G22"/>
    <mergeCell ref="D30:G30"/>
    <mergeCell ref="D23:G23"/>
    <mergeCell ref="D24:G24"/>
    <mergeCell ref="D26:G26"/>
    <mergeCell ref="D27:G27"/>
    <mergeCell ref="D29:G29"/>
    <mergeCell ref="A31:J32"/>
    <mergeCell ref="D16:G16"/>
    <mergeCell ref="D18:G18"/>
    <mergeCell ref="A17:J17"/>
    <mergeCell ref="H58:J59"/>
    <mergeCell ref="F58:G59"/>
    <mergeCell ref="D58:E59"/>
    <mergeCell ref="F40:G40"/>
    <mergeCell ref="C56:C57"/>
    <mergeCell ref="C45:C46"/>
    <mergeCell ref="D53:E53"/>
    <mergeCell ref="F53:G53"/>
    <mergeCell ref="C51:C52"/>
    <mergeCell ref="D51:J51"/>
    <mergeCell ref="D52:E52"/>
    <mergeCell ref="F52:G52"/>
    <mergeCell ref="H52:J52"/>
    <mergeCell ref="D56:J56"/>
    <mergeCell ref="D57:E57"/>
    <mergeCell ref="F57:G57"/>
    <mergeCell ref="H57:J57"/>
    <mergeCell ref="H53:J54"/>
    <mergeCell ref="H43:J43"/>
    <mergeCell ref="D43:E43"/>
    <mergeCell ref="F43:G43"/>
    <mergeCell ref="D54:E54"/>
    <mergeCell ref="A44:J44"/>
    <mergeCell ref="A41:B41"/>
    <mergeCell ref="A43:B43"/>
    <mergeCell ref="C10:C12"/>
    <mergeCell ref="C7:C8"/>
    <mergeCell ref="A26:A27"/>
    <mergeCell ref="B26:B27"/>
    <mergeCell ref="B29:B30"/>
    <mergeCell ref="A29:A30"/>
    <mergeCell ref="B7:B8"/>
    <mergeCell ref="A7:A8"/>
    <mergeCell ref="B10:B12"/>
    <mergeCell ref="A10:A12"/>
    <mergeCell ref="A22:A24"/>
    <mergeCell ref="B22:B24"/>
    <mergeCell ref="A28:J28"/>
    <mergeCell ref="A25:J25"/>
    <mergeCell ref="A21:J21"/>
    <mergeCell ref="A19:J19"/>
    <mergeCell ref="A36:J36"/>
    <mergeCell ref="D39:J39"/>
    <mergeCell ref="D40:E40"/>
    <mergeCell ref="H40:J40"/>
    <mergeCell ref="H41:J42"/>
    <mergeCell ref="F41:G42"/>
    <mergeCell ref="D41:E42"/>
    <mergeCell ref="A59:B59"/>
    <mergeCell ref="A55:J55"/>
    <mergeCell ref="C22:C24"/>
    <mergeCell ref="C26:C27"/>
    <mergeCell ref="C29:C30"/>
    <mergeCell ref="A56:B57"/>
    <mergeCell ref="A53:B53"/>
    <mergeCell ref="A54:B54"/>
    <mergeCell ref="A58:B58"/>
    <mergeCell ref="A45:B46"/>
    <mergeCell ref="A51:B52"/>
    <mergeCell ref="A47:B47"/>
    <mergeCell ref="A48:B48"/>
    <mergeCell ref="A49:B49"/>
    <mergeCell ref="A50:J50"/>
    <mergeCell ref="F54:G54"/>
    <mergeCell ref="H46:J46"/>
    <mergeCell ref="F46:G46"/>
    <mergeCell ref="D46:E46"/>
    <mergeCell ref="D45:J45"/>
    <mergeCell ref="F47:G49"/>
    <mergeCell ref="D47:E49"/>
    <mergeCell ref="H47:J49"/>
    <mergeCell ref="A35:J35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85" orientation="portrait" r:id="rId1"/>
  <rowBreaks count="1" manualBreakCount="1">
    <brk id="3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workbookViewId="0">
      <selection activeCell="C10" sqref="C10"/>
    </sheetView>
  </sheetViews>
  <sheetFormatPr baseColWidth="10" defaultRowHeight="13.5"/>
  <cols>
    <col min="1" max="1" width="10.7109375" style="52" customWidth="1"/>
    <col min="2" max="7" width="10.28515625" style="52" customWidth="1"/>
    <col min="8" max="9" width="11.85546875" style="52" customWidth="1"/>
    <col min="10" max="10" width="10.28515625" style="52" customWidth="1"/>
    <col min="11" max="11" width="3.42578125" style="50" customWidth="1"/>
    <col min="12" max="12" width="3.42578125" style="51" customWidth="1"/>
    <col min="13" max="256" width="11.42578125" style="52"/>
    <col min="257" max="257" width="10.7109375" style="52" customWidth="1"/>
    <col min="258" max="263" width="10.28515625" style="52" customWidth="1"/>
    <col min="264" max="265" width="11.85546875" style="52" customWidth="1"/>
    <col min="266" max="266" width="10.28515625" style="52" customWidth="1"/>
    <col min="267" max="268" width="3.42578125" style="52" customWidth="1"/>
    <col min="269" max="512" width="11.42578125" style="52"/>
    <col min="513" max="513" width="10.7109375" style="52" customWidth="1"/>
    <col min="514" max="519" width="10.28515625" style="52" customWidth="1"/>
    <col min="520" max="521" width="11.85546875" style="52" customWidth="1"/>
    <col min="522" max="522" width="10.28515625" style="52" customWidth="1"/>
    <col min="523" max="524" width="3.42578125" style="52" customWidth="1"/>
    <col min="525" max="768" width="11.42578125" style="52"/>
    <col min="769" max="769" width="10.7109375" style="52" customWidth="1"/>
    <col min="770" max="775" width="10.28515625" style="52" customWidth="1"/>
    <col min="776" max="777" width="11.85546875" style="52" customWidth="1"/>
    <col min="778" max="778" width="10.28515625" style="52" customWidth="1"/>
    <col min="779" max="780" width="3.42578125" style="52" customWidth="1"/>
    <col min="781" max="1024" width="11.42578125" style="52"/>
    <col min="1025" max="1025" width="10.7109375" style="52" customWidth="1"/>
    <col min="1026" max="1031" width="10.28515625" style="52" customWidth="1"/>
    <col min="1032" max="1033" width="11.85546875" style="52" customWidth="1"/>
    <col min="1034" max="1034" width="10.28515625" style="52" customWidth="1"/>
    <col min="1035" max="1036" width="3.42578125" style="52" customWidth="1"/>
    <col min="1037" max="1280" width="11.42578125" style="52"/>
    <col min="1281" max="1281" width="10.7109375" style="52" customWidth="1"/>
    <col min="1282" max="1287" width="10.28515625" style="52" customWidth="1"/>
    <col min="1288" max="1289" width="11.85546875" style="52" customWidth="1"/>
    <col min="1290" max="1290" width="10.28515625" style="52" customWidth="1"/>
    <col min="1291" max="1292" width="3.42578125" style="52" customWidth="1"/>
    <col min="1293" max="1536" width="11.42578125" style="52"/>
    <col min="1537" max="1537" width="10.7109375" style="52" customWidth="1"/>
    <col min="1538" max="1543" width="10.28515625" style="52" customWidth="1"/>
    <col min="1544" max="1545" width="11.85546875" style="52" customWidth="1"/>
    <col min="1546" max="1546" width="10.28515625" style="52" customWidth="1"/>
    <col min="1547" max="1548" width="3.42578125" style="52" customWidth="1"/>
    <col min="1549" max="1792" width="11.42578125" style="52"/>
    <col min="1793" max="1793" width="10.7109375" style="52" customWidth="1"/>
    <col min="1794" max="1799" width="10.28515625" style="52" customWidth="1"/>
    <col min="1800" max="1801" width="11.85546875" style="52" customWidth="1"/>
    <col min="1802" max="1802" width="10.28515625" style="52" customWidth="1"/>
    <col min="1803" max="1804" width="3.42578125" style="52" customWidth="1"/>
    <col min="1805" max="2048" width="11.42578125" style="52"/>
    <col min="2049" max="2049" width="10.7109375" style="52" customWidth="1"/>
    <col min="2050" max="2055" width="10.28515625" style="52" customWidth="1"/>
    <col min="2056" max="2057" width="11.85546875" style="52" customWidth="1"/>
    <col min="2058" max="2058" width="10.28515625" style="52" customWidth="1"/>
    <col min="2059" max="2060" width="3.42578125" style="52" customWidth="1"/>
    <col min="2061" max="2304" width="11.42578125" style="52"/>
    <col min="2305" max="2305" width="10.7109375" style="52" customWidth="1"/>
    <col min="2306" max="2311" width="10.28515625" style="52" customWidth="1"/>
    <col min="2312" max="2313" width="11.85546875" style="52" customWidth="1"/>
    <col min="2314" max="2314" width="10.28515625" style="52" customWidth="1"/>
    <col min="2315" max="2316" width="3.42578125" style="52" customWidth="1"/>
    <col min="2317" max="2560" width="11.42578125" style="52"/>
    <col min="2561" max="2561" width="10.7109375" style="52" customWidth="1"/>
    <col min="2562" max="2567" width="10.28515625" style="52" customWidth="1"/>
    <col min="2568" max="2569" width="11.85546875" style="52" customWidth="1"/>
    <col min="2570" max="2570" width="10.28515625" style="52" customWidth="1"/>
    <col min="2571" max="2572" width="3.42578125" style="52" customWidth="1"/>
    <col min="2573" max="2816" width="11.42578125" style="52"/>
    <col min="2817" max="2817" width="10.7109375" style="52" customWidth="1"/>
    <col min="2818" max="2823" width="10.28515625" style="52" customWidth="1"/>
    <col min="2824" max="2825" width="11.85546875" style="52" customWidth="1"/>
    <col min="2826" max="2826" width="10.28515625" style="52" customWidth="1"/>
    <col min="2827" max="2828" width="3.42578125" style="52" customWidth="1"/>
    <col min="2829" max="3072" width="11.42578125" style="52"/>
    <col min="3073" max="3073" width="10.7109375" style="52" customWidth="1"/>
    <col min="3074" max="3079" width="10.28515625" style="52" customWidth="1"/>
    <col min="3080" max="3081" width="11.85546875" style="52" customWidth="1"/>
    <col min="3082" max="3082" width="10.28515625" style="52" customWidth="1"/>
    <col min="3083" max="3084" width="3.42578125" style="52" customWidth="1"/>
    <col min="3085" max="3328" width="11.42578125" style="52"/>
    <col min="3329" max="3329" width="10.7109375" style="52" customWidth="1"/>
    <col min="3330" max="3335" width="10.28515625" style="52" customWidth="1"/>
    <col min="3336" max="3337" width="11.85546875" style="52" customWidth="1"/>
    <col min="3338" max="3338" width="10.28515625" style="52" customWidth="1"/>
    <col min="3339" max="3340" width="3.42578125" style="52" customWidth="1"/>
    <col min="3341" max="3584" width="11.42578125" style="52"/>
    <col min="3585" max="3585" width="10.7109375" style="52" customWidth="1"/>
    <col min="3586" max="3591" width="10.28515625" style="52" customWidth="1"/>
    <col min="3592" max="3593" width="11.85546875" style="52" customWidth="1"/>
    <col min="3594" max="3594" width="10.28515625" style="52" customWidth="1"/>
    <col min="3595" max="3596" width="3.42578125" style="52" customWidth="1"/>
    <col min="3597" max="3840" width="11.42578125" style="52"/>
    <col min="3841" max="3841" width="10.7109375" style="52" customWidth="1"/>
    <col min="3842" max="3847" width="10.28515625" style="52" customWidth="1"/>
    <col min="3848" max="3849" width="11.85546875" style="52" customWidth="1"/>
    <col min="3850" max="3850" width="10.28515625" style="52" customWidth="1"/>
    <col min="3851" max="3852" width="3.42578125" style="52" customWidth="1"/>
    <col min="3853" max="4096" width="11.42578125" style="52"/>
    <col min="4097" max="4097" width="10.7109375" style="52" customWidth="1"/>
    <col min="4098" max="4103" width="10.28515625" style="52" customWidth="1"/>
    <col min="4104" max="4105" width="11.85546875" style="52" customWidth="1"/>
    <col min="4106" max="4106" width="10.28515625" style="52" customWidth="1"/>
    <col min="4107" max="4108" width="3.42578125" style="52" customWidth="1"/>
    <col min="4109" max="4352" width="11.42578125" style="52"/>
    <col min="4353" max="4353" width="10.7109375" style="52" customWidth="1"/>
    <col min="4354" max="4359" width="10.28515625" style="52" customWidth="1"/>
    <col min="4360" max="4361" width="11.85546875" style="52" customWidth="1"/>
    <col min="4362" max="4362" width="10.28515625" style="52" customWidth="1"/>
    <col min="4363" max="4364" width="3.42578125" style="52" customWidth="1"/>
    <col min="4365" max="4608" width="11.42578125" style="52"/>
    <col min="4609" max="4609" width="10.7109375" style="52" customWidth="1"/>
    <col min="4610" max="4615" width="10.28515625" style="52" customWidth="1"/>
    <col min="4616" max="4617" width="11.85546875" style="52" customWidth="1"/>
    <col min="4618" max="4618" width="10.28515625" style="52" customWidth="1"/>
    <col min="4619" max="4620" width="3.42578125" style="52" customWidth="1"/>
    <col min="4621" max="4864" width="11.42578125" style="52"/>
    <col min="4865" max="4865" width="10.7109375" style="52" customWidth="1"/>
    <col min="4866" max="4871" width="10.28515625" style="52" customWidth="1"/>
    <col min="4872" max="4873" width="11.85546875" style="52" customWidth="1"/>
    <col min="4874" max="4874" width="10.28515625" style="52" customWidth="1"/>
    <col min="4875" max="4876" width="3.42578125" style="52" customWidth="1"/>
    <col min="4877" max="5120" width="11.42578125" style="52"/>
    <col min="5121" max="5121" width="10.7109375" style="52" customWidth="1"/>
    <col min="5122" max="5127" width="10.28515625" style="52" customWidth="1"/>
    <col min="5128" max="5129" width="11.85546875" style="52" customWidth="1"/>
    <col min="5130" max="5130" width="10.28515625" style="52" customWidth="1"/>
    <col min="5131" max="5132" width="3.42578125" style="52" customWidth="1"/>
    <col min="5133" max="5376" width="11.42578125" style="52"/>
    <col min="5377" max="5377" width="10.7109375" style="52" customWidth="1"/>
    <col min="5378" max="5383" width="10.28515625" style="52" customWidth="1"/>
    <col min="5384" max="5385" width="11.85546875" style="52" customWidth="1"/>
    <col min="5386" max="5386" width="10.28515625" style="52" customWidth="1"/>
    <col min="5387" max="5388" width="3.42578125" style="52" customWidth="1"/>
    <col min="5389" max="5632" width="11.42578125" style="52"/>
    <col min="5633" max="5633" width="10.7109375" style="52" customWidth="1"/>
    <col min="5634" max="5639" width="10.28515625" style="52" customWidth="1"/>
    <col min="5640" max="5641" width="11.85546875" style="52" customWidth="1"/>
    <col min="5642" max="5642" width="10.28515625" style="52" customWidth="1"/>
    <col min="5643" max="5644" width="3.42578125" style="52" customWidth="1"/>
    <col min="5645" max="5888" width="11.42578125" style="52"/>
    <col min="5889" max="5889" width="10.7109375" style="52" customWidth="1"/>
    <col min="5890" max="5895" width="10.28515625" style="52" customWidth="1"/>
    <col min="5896" max="5897" width="11.85546875" style="52" customWidth="1"/>
    <col min="5898" max="5898" width="10.28515625" style="52" customWidth="1"/>
    <col min="5899" max="5900" width="3.42578125" style="52" customWidth="1"/>
    <col min="5901" max="6144" width="11.42578125" style="52"/>
    <col min="6145" max="6145" width="10.7109375" style="52" customWidth="1"/>
    <col min="6146" max="6151" width="10.28515625" style="52" customWidth="1"/>
    <col min="6152" max="6153" width="11.85546875" style="52" customWidth="1"/>
    <col min="6154" max="6154" width="10.28515625" style="52" customWidth="1"/>
    <col min="6155" max="6156" width="3.42578125" style="52" customWidth="1"/>
    <col min="6157" max="6400" width="11.42578125" style="52"/>
    <col min="6401" max="6401" width="10.7109375" style="52" customWidth="1"/>
    <col min="6402" max="6407" width="10.28515625" style="52" customWidth="1"/>
    <col min="6408" max="6409" width="11.85546875" style="52" customWidth="1"/>
    <col min="6410" max="6410" width="10.28515625" style="52" customWidth="1"/>
    <col min="6411" max="6412" width="3.42578125" style="52" customWidth="1"/>
    <col min="6413" max="6656" width="11.42578125" style="52"/>
    <col min="6657" max="6657" width="10.7109375" style="52" customWidth="1"/>
    <col min="6658" max="6663" width="10.28515625" style="52" customWidth="1"/>
    <col min="6664" max="6665" width="11.85546875" style="52" customWidth="1"/>
    <col min="6666" max="6666" width="10.28515625" style="52" customWidth="1"/>
    <col min="6667" max="6668" width="3.42578125" style="52" customWidth="1"/>
    <col min="6669" max="6912" width="11.42578125" style="52"/>
    <col min="6913" max="6913" width="10.7109375" style="52" customWidth="1"/>
    <col min="6914" max="6919" width="10.28515625" style="52" customWidth="1"/>
    <col min="6920" max="6921" width="11.85546875" style="52" customWidth="1"/>
    <col min="6922" max="6922" width="10.28515625" style="52" customWidth="1"/>
    <col min="6923" max="6924" width="3.42578125" style="52" customWidth="1"/>
    <col min="6925" max="7168" width="11.42578125" style="52"/>
    <col min="7169" max="7169" width="10.7109375" style="52" customWidth="1"/>
    <col min="7170" max="7175" width="10.28515625" style="52" customWidth="1"/>
    <col min="7176" max="7177" width="11.85546875" style="52" customWidth="1"/>
    <col min="7178" max="7178" width="10.28515625" style="52" customWidth="1"/>
    <col min="7179" max="7180" width="3.42578125" style="52" customWidth="1"/>
    <col min="7181" max="7424" width="11.42578125" style="52"/>
    <col min="7425" max="7425" width="10.7109375" style="52" customWidth="1"/>
    <col min="7426" max="7431" width="10.28515625" style="52" customWidth="1"/>
    <col min="7432" max="7433" width="11.85546875" style="52" customWidth="1"/>
    <col min="7434" max="7434" width="10.28515625" style="52" customWidth="1"/>
    <col min="7435" max="7436" width="3.42578125" style="52" customWidth="1"/>
    <col min="7437" max="7680" width="11.42578125" style="52"/>
    <col min="7681" max="7681" width="10.7109375" style="52" customWidth="1"/>
    <col min="7682" max="7687" width="10.28515625" style="52" customWidth="1"/>
    <col min="7688" max="7689" width="11.85546875" style="52" customWidth="1"/>
    <col min="7690" max="7690" width="10.28515625" style="52" customWidth="1"/>
    <col min="7691" max="7692" width="3.42578125" style="52" customWidth="1"/>
    <col min="7693" max="7936" width="11.42578125" style="52"/>
    <col min="7937" max="7937" width="10.7109375" style="52" customWidth="1"/>
    <col min="7938" max="7943" width="10.28515625" style="52" customWidth="1"/>
    <col min="7944" max="7945" width="11.85546875" style="52" customWidth="1"/>
    <col min="7946" max="7946" width="10.28515625" style="52" customWidth="1"/>
    <col min="7947" max="7948" width="3.42578125" style="52" customWidth="1"/>
    <col min="7949" max="8192" width="11.42578125" style="52"/>
    <col min="8193" max="8193" width="10.7109375" style="52" customWidth="1"/>
    <col min="8194" max="8199" width="10.28515625" style="52" customWidth="1"/>
    <col min="8200" max="8201" width="11.85546875" style="52" customWidth="1"/>
    <col min="8202" max="8202" width="10.28515625" style="52" customWidth="1"/>
    <col min="8203" max="8204" width="3.42578125" style="52" customWidth="1"/>
    <col min="8205" max="8448" width="11.42578125" style="52"/>
    <col min="8449" max="8449" width="10.7109375" style="52" customWidth="1"/>
    <col min="8450" max="8455" width="10.28515625" style="52" customWidth="1"/>
    <col min="8456" max="8457" width="11.85546875" style="52" customWidth="1"/>
    <col min="8458" max="8458" width="10.28515625" style="52" customWidth="1"/>
    <col min="8459" max="8460" width="3.42578125" style="52" customWidth="1"/>
    <col min="8461" max="8704" width="11.42578125" style="52"/>
    <col min="8705" max="8705" width="10.7109375" style="52" customWidth="1"/>
    <col min="8706" max="8711" width="10.28515625" style="52" customWidth="1"/>
    <col min="8712" max="8713" width="11.85546875" style="52" customWidth="1"/>
    <col min="8714" max="8714" width="10.28515625" style="52" customWidth="1"/>
    <col min="8715" max="8716" width="3.42578125" style="52" customWidth="1"/>
    <col min="8717" max="8960" width="11.42578125" style="52"/>
    <col min="8961" max="8961" width="10.7109375" style="52" customWidth="1"/>
    <col min="8962" max="8967" width="10.28515625" style="52" customWidth="1"/>
    <col min="8968" max="8969" width="11.85546875" style="52" customWidth="1"/>
    <col min="8970" max="8970" width="10.28515625" style="52" customWidth="1"/>
    <col min="8971" max="8972" width="3.42578125" style="52" customWidth="1"/>
    <col min="8973" max="9216" width="11.42578125" style="52"/>
    <col min="9217" max="9217" width="10.7109375" style="52" customWidth="1"/>
    <col min="9218" max="9223" width="10.28515625" style="52" customWidth="1"/>
    <col min="9224" max="9225" width="11.85546875" style="52" customWidth="1"/>
    <col min="9226" max="9226" width="10.28515625" style="52" customWidth="1"/>
    <col min="9227" max="9228" width="3.42578125" style="52" customWidth="1"/>
    <col min="9229" max="9472" width="11.42578125" style="52"/>
    <col min="9473" max="9473" width="10.7109375" style="52" customWidth="1"/>
    <col min="9474" max="9479" width="10.28515625" style="52" customWidth="1"/>
    <col min="9480" max="9481" width="11.85546875" style="52" customWidth="1"/>
    <col min="9482" max="9482" width="10.28515625" style="52" customWidth="1"/>
    <col min="9483" max="9484" width="3.42578125" style="52" customWidth="1"/>
    <col min="9485" max="9728" width="11.42578125" style="52"/>
    <col min="9729" max="9729" width="10.7109375" style="52" customWidth="1"/>
    <col min="9730" max="9735" width="10.28515625" style="52" customWidth="1"/>
    <col min="9736" max="9737" width="11.85546875" style="52" customWidth="1"/>
    <col min="9738" max="9738" width="10.28515625" style="52" customWidth="1"/>
    <col min="9739" max="9740" width="3.42578125" style="52" customWidth="1"/>
    <col min="9741" max="9984" width="11.42578125" style="52"/>
    <col min="9985" max="9985" width="10.7109375" style="52" customWidth="1"/>
    <col min="9986" max="9991" width="10.28515625" style="52" customWidth="1"/>
    <col min="9992" max="9993" width="11.85546875" style="52" customWidth="1"/>
    <col min="9994" max="9994" width="10.28515625" style="52" customWidth="1"/>
    <col min="9995" max="9996" width="3.42578125" style="52" customWidth="1"/>
    <col min="9997" max="10240" width="11.42578125" style="52"/>
    <col min="10241" max="10241" width="10.7109375" style="52" customWidth="1"/>
    <col min="10242" max="10247" width="10.28515625" style="52" customWidth="1"/>
    <col min="10248" max="10249" width="11.85546875" style="52" customWidth="1"/>
    <col min="10250" max="10250" width="10.28515625" style="52" customWidth="1"/>
    <col min="10251" max="10252" width="3.42578125" style="52" customWidth="1"/>
    <col min="10253" max="10496" width="11.42578125" style="52"/>
    <col min="10497" max="10497" width="10.7109375" style="52" customWidth="1"/>
    <col min="10498" max="10503" width="10.28515625" style="52" customWidth="1"/>
    <col min="10504" max="10505" width="11.85546875" style="52" customWidth="1"/>
    <col min="10506" max="10506" width="10.28515625" style="52" customWidth="1"/>
    <col min="10507" max="10508" width="3.42578125" style="52" customWidth="1"/>
    <col min="10509" max="10752" width="11.42578125" style="52"/>
    <col min="10753" max="10753" width="10.7109375" style="52" customWidth="1"/>
    <col min="10754" max="10759" width="10.28515625" style="52" customWidth="1"/>
    <col min="10760" max="10761" width="11.85546875" style="52" customWidth="1"/>
    <col min="10762" max="10762" width="10.28515625" style="52" customWidth="1"/>
    <col min="10763" max="10764" width="3.42578125" style="52" customWidth="1"/>
    <col min="10765" max="11008" width="11.42578125" style="52"/>
    <col min="11009" max="11009" width="10.7109375" style="52" customWidth="1"/>
    <col min="11010" max="11015" width="10.28515625" style="52" customWidth="1"/>
    <col min="11016" max="11017" width="11.85546875" style="52" customWidth="1"/>
    <col min="11018" max="11018" width="10.28515625" style="52" customWidth="1"/>
    <col min="11019" max="11020" width="3.42578125" style="52" customWidth="1"/>
    <col min="11021" max="11264" width="11.42578125" style="52"/>
    <col min="11265" max="11265" width="10.7109375" style="52" customWidth="1"/>
    <col min="11266" max="11271" width="10.28515625" style="52" customWidth="1"/>
    <col min="11272" max="11273" width="11.85546875" style="52" customWidth="1"/>
    <col min="11274" max="11274" width="10.28515625" style="52" customWidth="1"/>
    <col min="11275" max="11276" width="3.42578125" style="52" customWidth="1"/>
    <col min="11277" max="11520" width="11.42578125" style="52"/>
    <col min="11521" max="11521" width="10.7109375" style="52" customWidth="1"/>
    <col min="11522" max="11527" width="10.28515625" style="52" customWidth="1"/>
    <col min="11528" max="11529" width="11.85546875" style="52" customWidth="1"/>
    <col min="11530" max="11530" width="10.28515625" style="52" customWidth="1"/>
    <col min="11531" max="11532" width="3.42578125" style="52" customWidth="1"/>
    <col min="11533" max="11776" width="11.42578125" style="52"/>
    <col min="11777" max="11777" width="10.7109375" style="52" customWidth="1"/>
    <col min="11778" max="11783" width="10.28515625" style="52" customWidth="1"/>
    <col min="11784" max="11785" width="11.85546875" style="52" customWidth="1"/>
    <col min="11786" max="11786" width="10.28515625" style="52" customWidth="1"/>
    <col min="11787" max="11788" width="3.42578125" style="52" customWidth="1"/>
    <col min="11789" max="12032" width="11.42578125" style="52"/>
    <col min="12033" max="12033" width="10.7109375" style="52" customWidth="1"/>
    <col min="12034" max="12039" width="10.28515625" style="52" customWidth="1"/>
    <col min="12040" max="12041" width="11.85546875" style="52" customWidth="1"/>
    <col min="12042" max="12042" width="10.28515625" style="52" customWidth="1"/>
    <col min="12043" max="12044" width="3.42578125" style="52" customWidth="1"/>
    <col min="12045" max="12288" width="11.42578125" style="52"/>
    <col min="12289" max="12289" width="10.7109375" style="52" customWidth="1"/>
    <col min="12290" max="12295" width="10.28515625" style="52" customWidth="1"/>
    <col min="12296" max="12297" width="11.85546875" style="52" customWidth="1"/>
    <col min="12298" max="12298" width="10.28515625" style="52" customWidth="1"/>
    <col min="12299" max="12300" width="3.42578125" style="52" customWidth="1"/>
    <col min="12301" max="12544" width="11.42578125" style="52"/>
    <col min="12545" max="12545" width="10.7109375" style="52" customWidth="1"/>
    <col min="12546" max="12551" width="10.28515625" style="52" customWidth="1"/>
    <col min="12552" max="12553" width="11.85546875" style="52" customWidth="1"/>
    <col min="12554" max="12554" width="10.28515625" style="52" customWidth="1"/>
    <col min="12555" max="12556" width="3.42578125" style="52" customWidth="1"/>
    <col min="12557" max="12800" width="11.42578125" style="52"/>
    <col min="12801" max="12801" width="10.7109375" style="52" customWidth="1"/>
    <col min="12802" max="12807" width="10.28515625" style="52" customWidth="1"/>
    <col min="12808" max="12809" width="11.85546875" style="52" customWidth="1"/>
    <col min="12810" max="12810" width="10.28515625" style="52" customWidth="1"/>
    <col min="12811" max="12812" width="3.42578125" style="52" customWidth="1"/>
    <col min="12813" max="13056" width="11.42578125" style="52"/>
    <col min="13057" max="13057" width="10.7109375" style="52" customWidth="1"/>
    <col min="13058" max="13063" width="10.28515625" style="52" customWidth="1"/>
    <col min="13064" max="13065" width="11.85546875" style="52" customWidth="1"/>
    <col min="13066" max="13066" width="10.28515625" style="52" customWidth="1"/>
    <col min="13067" max="13068" width="3.42578125" style="52" customWidth="1"/>
    <col min="13069" max="13312" width="11.42578125" style="52"/>
    <col min="13313" max="13313" width="10.7109375" style="52" customWidth="1"/>
    <col min="13314" max="13319" width="10.28515625" style="52" customWidth="1"/>
    <col min="13320" max="13321" width="11.85546875" style="52" customWidth="1"/>
    <col min="13322" max="13322" width="10.28515625" style="52" customWidth="1"/>
    <col min="13323" max="13324" width="3.42578125" style="52" customWidth="1"/>
    <col min="13325" max="13568" width="11.42578125" style="52"/>
    <col min="13569" max="13569" width="10.7109375" style="52" customWidth="1"/>
    <col min="13570" max="13575" width="10.28515625" style="52" customWidth="1"/>
    <col min="13576" max="13577" width="11.85546875" style="52" customWidth="1"/>
    <col min="13578" max="13578" width="10.28515625" style="52" customWidth="1"/>
    <col min="13579" max="13580" width="3.42578125" style="52" customWidth="1"/>
    <col min="13581" max="13824" width="11.42578125" style="52"/>
    <col min="13825" max="13825" width="10.7109375" style="52" customWidth="1"/>
    <col min="13826" max="13831" width="10.28515625" style="52" customWidth="1"/>
    <col min="13832" max="13833" width="11.85546875" style="52" customWidth="1"/>
    <col min="13834" max="13834" width="10.28515625" style="52" customWidth="1"/>
    <col min="13835" max="13836" width="3.42578125" style="52" customWidth="1"/>
    <col min="13837" max="14080" width="11.42578125" style="52"/>
    <col min="14081" max="14081" width="10.7109375" style="52" customWidth="1"/>
    <col min="14082" max="14087" width="10.28515625" style="52" customWidth="1"/>
    <col min="14088" max="14089" width="11.85546875" style="52" customWidth="1"/>
    <col min="14090" max="14090" width="10.28515625" style="52" customWidth="1"/>
    <col min="14091" max="14092" width="3.42578125" style="52" customWidth="1"/>
    <col min="14093" max="14336" width="11.42578125" style="52"/>
    <col min="14337" max="14337" width="10.7109375" style="52" customWidth="1"/>
    <col min="14338" max="14343" width="10.28515625" style="52" customWidth="1"/>
    <col min="14344" max="14345" width="11.85546875" style="52" customWidth="1"/>
    <col min="14346" max="14346" width="10.28515625" style="52" customWidth="1"/>
    <col min="14347" max="14348" width="3.42578125" style="52" customWidth="1"/>
    <col min="14349" max="14592" width="11.42578125" style="52"/>
    <col min="14593" max="14593" width="10.7109375" style="52" customWidth="1"/>
    <col min="14594" max="14599" width="10.28515625" style="52" customWidth="1"/>
    <col min="14600" max="14601" width="11.85546875" style="52" customWidth="1"/>
    <col min="14602" max="14602" width="10.28515625" style="52" customWidth="1"/>
    <col min="14603" max="14604" width="3.42578125" style="52" customWidth="1"/>
    <col min="14605" max="14848" width="11.42578125" style="52"/>
    <col min="14849" max="14849" width="10.7109375" style="52" customWidth="1"/>
    <col min="14850" max="14855" width="10.28515625" style="52" customWidth="1"/>
    <col min="14856" max="14857" width="11.85546875" style="52" customWidth="1"/>
    <col min="14858" max="14858" width="10.28515625" style="52" customWidth="1"/>
    <col min="14859" max="14860" width="3.42578125" style="52" customWidth="1"/>
    <col min="14861" max="15104" width="11.42578125" style="52"/>
    <col min="15105" max="15105" width="10.7109375" style="52" customWidth="1"/>
    <col min="15106" max="15111" width="10.28515625" style="52" customWidth="1"/>
    <col min="15112" max="15113" width="11.85546875" style="52" customWidth="1"/>
    <col min="15114" max="15114" width="10.28515625" style="52" customWidth="1"/>
    <col min="15115" max="15116" width="3.42578125" style="52" customWidth="1"/>
    <col min="15117" max="15360" width="11.42578125" style="52"/>
    <col min="15361" max="15361" width="10.7109375" style="52" customWidth="1"/>
    <col min="15362" max="15367" width="10.28515625" style="52" customWidth="1"/>
    <col min="15368" max="15369" width="11.85546875" style="52" customWidth="1"/>
    <col min="15370" max="15370" width="10.28515625" style="52" customWidth="1"/>
    <col min="15371" max="15372" width="3.42578125" style="52" customWidth="1"/>
    <col min="15373" max="15616" width="11.42578125" style="52"/>
    <col min="15617" max="15617" width="10.7109375" style="52" customWidth="1"/>
    <col min="15618" max="15623" width="10.28515625" style="52" customWidth="1"/>
    <col min="15624" max="15625" width="11.85546875" style="52" customWidth="1"/>
    <col min="15626" max="15626" width="10.28515625" style="52" customWidth="1"/>
    <col min="15627" max="15628" width="3.42578125" style="52" customWidth="1"/>
    <col min="15629" max="15872" width="11.42578125" style="52"/>
    <col min="15873" max="15873" width="10.7109375" style="52" customWidth="1"/>
    <col min="15874" max="15879" width="10.28515625" style="52" customWidth="1"/>
    <col min="15880" max="15881" width="11.85546875" style="52" customWidth="1"/>
    <col min="15882" max="15882" width="10.28515625" style="52" customWidth="1"/>
    <col min="15883" max="15884" width="3.42578125" style="52" customWidth="1"/>
    <col min="15885" max="16128" width="11.42578125" style="52"/>
    <col min="16129" max="16129" width="10.7109375" style="52" customWidth="1"/>
    <col min="16130" max="16135" width="10.28515625" style="52" customWidth="1"/>
    <col min="16136" max="16137" width="11.85546875" style="52" customWidth="1"/>
    <col min="16138" max="16138" width="10.28515625" style="52" customWidth="1"/>
    <col min="16139" max="16140" width="3.42578125" style="52" customWidth="1"/>
    <col min="16141" max="16384" width="11.42578125" style="52"/>
  </cols>
  <sheetData>
    <row r="1" spans="1:12">
      <c r="A1" s="97" t="s">
        <v>138</v>
      </c>
      <c r="B1" s="85">
        <v>65</v>
      </c>
      <c r="C1" s="49"/>
      <c r="D1" s="49"/>
      <c r="E1" s="49"/>
      <c r="F1" s="49"/>
      <c r="G1" s="49"/>
      <c r="H1" s="49"/>
      <c r="I1" s="49"/>
      <c r="J1" s="49"/>
    </row>
    <row r="2" spans="1:12" ht="12.75" customHeight="1">
      <c r="A2" s="79"/>
      <c r="B2" s="80"/>
      <c r="C2" s="81"/>
      <c r="D2" s="81"/>
      <c r="E2" s="81"/>
      <c r="F2" s="81"/>
      <c r="G2" s="81"/>
      <c r="H2" s="81"/>
      <c r="I2" s="81"/>
      <c r="J2" s="81"/>
      <c r="K2" s="53"/>
    </row>
    <row r="3" spans="1:12">
      <c r="A3" s="290" t="s">
        <v>139</v>
      </c>
      <c r="B3" s="291"/>
      <c r="C3" s="291"/>
      <c r="D3" s="291"/>
      <c r="E3" s="291"/>
      <c r="F3" s="291"/>
      <c r="G3" s="291"/>
      <c r="H3" s="291"/>
      <c r="I3" s="291"/>
      <c r="J3" s="292"/>
      <c r="K3" s="293"/>
      <c r="L3" s="294"/>
    </row>
    <row r="4" spans="1:12" ht="38.25">
      <c r="A4" s="82" t="s">
        <v>140</v>
      </c>
      <c r="B4" s="82" t="s">
        <v>141</v>
      </c>
      <c r="C4" s="83" t="s">
        <v>142</v>
      </c>
      <c r="D4" s="83" t="s">
        <v>143</v>
      </c>
      <c r="E4" s="83" t="s">
        <v>144</v>
      </c>
      <c r="F4" s="83" t="s">
        <v>145</v>
      </c>
      <c r="G4" s="83" t="s">
        <v>146</v>
      </c>
      <c r="H4" s="83" t="s">
        <v>147</v>
      </c>
      <c r="I4" s="83" t="s">
        <v>148</v>
      </c>
      <c r="J4" s="84" t="s">
        <v>149</v>
      </c>
      <c r="K4" s="293"/>
      <c r="L4" s="294"/>
    </row>
    <row r="5" spans="1:12">
      <c r="A5" s="295"/>
      <c r="B5" s="296">
        <v>1</v>
      </c>
      <c r="C5" s="296">
        <f>1-0.0032</f>
        <v>0.99680000000000002</v>
      </c>
      <c r="D5" s="296">
        <f>1-0.0252</f>
        <v>0.9748</v>
      </c>
      <c r="E5" s="296">
        <f>1-0.0809</f>
        <v>0.91910000000000003</v>
      </c>
      <c r="F5" s="296">
        <f>1-0.1801</f>
        <v>0.81989999999999996</v>
      </c>
      <c r="G5" s="296">
        <f>1-0.332</f>
        <v>0.66799999999999993</v>
      </c>
      <c r="H5" s="296">
        <f>1-0.526</f>
        <v>0.47399999999999998</v>
      </c>
      <c r="I5" s="296">
        <f>1-0.752</f>
        <v>0.248</v>
      </c>
      <c r="J5" s="296">
        <v>0.1</v>
      </c>
    </row>
    <row r="6" spans="1:12" ht="18" customHeight="1">
      <c r="A6" s="54">
        <v>0</v>
      </c>
      <c r="B6" s="98">
        <v>1</v>
      </c>
      <c r="C6" s="98">
        <v>0.99</v>
      </c>
      <c r="D6" s="98">
        <v>0.97499999999999998</v>
      </c>
      <c r="E6" s="98">
        <v>0.92</v>
      </c>
      <c r="F6" s="98">
        <v>0.82</v>
      </c>
      <c r="G6" s="98">
        <v>0.66</v>
      </c>
      <c r="H6" s="98">
        <v>0.47</v>
      </c>
      <c r="I6" s="98">
        <v>0.25</v>
      </c>
      <c r="J6" s="98">
        <v>0.13500000000000001</v>
      </c>
      <c r="K6" s="55"/>
      <c r="L6" s="56"/>
    </row>
    <row r="7" spans="1:12">
      <c r="A7" s="54">
        <v>1</v>
      </c>
      <c r="B7" s="57">
        <f>(1-(A7/L7)^1.4)*1</f>
        <v>0.99710318139767862</v>
      </c>
      <c r="C7" s="57">
        <f>(1-(A7/L7)^1.4)*0.99</f>
        <v>0.98713214958370177</v>
      </c>
      <c r="D7" s="57">
        <f>(1-(K7/L7)^1.4)*0.975</f>
        <v>0.97217560186273666</v>
      </c>
      <c r="E7" s="57">
        <f>(1-((K7/L7)^1.4))*0.92</f>
        <v>0.91733492688586438</v>
      </c>
      <c r="F7" s="57">
        <f>(1-((K7/L7)^1.4))*0.82</f>
        <v>0.81762460874609644</v>
      </c>
      <c r="G7" s="57">
        <v>0.65810000000000002</v>
      </c>
      <c r="H7" s="57">
        <f>(1-((K7/L7)^1.4))*0.47</f>
        <v>0.46863849525690893</v>
      </c>
      <c r="I7" s="57">
        <f>(1-(K7/L7)^1.4)*0.25</f>
        <v>0.24927579534941965</v>
      </c>
      <c r="J7" s="57">
        <f>(1-((A7/L7)^1.4))*0.135</f>
        <v>0.13460892948868663</v>
      </c>
      <c r="K7" s="58">
        <v>1</v>
      </c>
      <c r="L7" s="59">
        <v>65</v>
      </c>
    </row>
    <row r="8" spans="1:12">
      <c r="A8" s="54">
        <v>2</v>
      </c>
      <c r="B8" s="57">
        <f>(1-(A8/L8)^1.4)*1</f>
        <v>0.99235524987632573</v>
      </c>
      <c r="C8" s="57">
        <f>(1-(A8/L8)^1.4)*0.99</f>
        <v>0.98243169737756242</v>
      </c>
      <c r="D8" s="57">
        <f>(1-(K8/L8)^1.4)*0.975</f>
        <v>0.96754636862941756</v>
      </c>
      <c r="E8" s="57">
        <f t="shared" ref="E8:E55" si="0">(1-((K8/L8)^1.4))*0.92</f>
        <v>0.91296682988621969</v>
      </c>
      <c r="F8" s="57">
        <f t="shared" ref="F8:F56" si="1">(1-((K8/L8)^1.4))*0.82</f>
        <v>0.81373130489858703</v>
      </c>
      <c r="G8" s="57">
        <v>0.65739999999999998</v>
      </c>
      <c r="H8" s="57">
        <f t="shared" ref="H8:H56" si="2">(1-((K8/L8)^1.4))*0.47</f>
        <v>0.46640696744187304</v>
      </c>
      <c r="I8" s="57">
        <f>(1-(K8/L8)^1.4)*0.25</f>
        <v>0.24808881246908143</v>
      </c>
      <c r="J8" s="57">
        <f>(1-((A8/L8)^1.4))*0.135</f>
        <v>0.13396795873330397</v>
      </c>
      <c r="K8" s="60">
        <v>2</v>
      </c>
      <c r="L8" s="61">
        <v>65</v>
      </c>
    </row>
    <row r="9" spans="1:12">
      <c r="A9" s="54">
        <v>3</v>
      </c>
      <c r="B9" s="57">
        <f>(1-(A9/L9)^1.4)*1</f>
        <v>0.98651375462065571</v>
      </c>
      <c r="C9" s="57">
        <f>(1-(A9/L9)^1.4)*0.99</f>
        <v>0.97664861707444917</v>
      </c>
      <c r="D9" s="57">
        <f t="shared" ref="D9:D56" si="3">(1-(K9/L9)^1.4)*0.975</f>
        <v>0.96185091075513929</v>
      </c>
      <c r="E9" s="57">
        <f t="shared" si="0"/>
        <v>0.90759265425100333</v>
      </c>
      <c r="F9" s="57">
        <f t="shared" si="1"/>
        <v>0.80894127878893762</v>
      </c>
      <c r="G9" s="57">
        <v>0.65190000000000003</v>
      </c>
      <c r="H9" s="57">
        <f t="shared" si="2"/>
        <v>0.46366146467170816</v>
      </c>
      <c r="I9" s="57">
        <f>(1-(K9/L9)^1.4)*0.25</f>
        <v>0.24662843865516393</v>
      </c>
      <c r="J9" s="57">
        <f t="shared" ref="J9:J56" si="4">(1-((A9/L9)^1.4))*0.135</f>
        <v>0.13317935687378854</v>
      </c>
      <c r="K9" s="60">
        <v>3</v>
      </c>
      <c r="L9" s="61">
        <v>65</v>
      </c>
    </row>
    <row r="10" spans="1:12">
      <c r="A10" s="54">
        <v>4</v>
      </c>
      <c r="B10" s="57">
        <f>(1-(A10/L10)^1.4)*1</f>
        <v>0.97982538347185943</v>
      </c>
      <c r="C10" s="57">
        <f t="shared" ref="C10:C47" si="5">(1-(A10/L10)^1.4)*0.99</f>
        <v>0.97002712963714088</v>
      </c>
      <c r="D10" s="57">
        <f t="shared" si="3"/>
        <v>0.95532974888506295</v>
      </c>
      <c r="E10" s="57">
        <f t="shared" si="0"/>
        <v>0.90143935279411069</v>
      </c>
      <c r="F10" s="57">
        <f t="shared" si="1"/>
        <v>0.80345681444692474</v>
      </c>
      <c r="G10" s="57">
        <v>0.6462</v>
      </c>
      <c r="H10" s="57">
        <f t="shared" si="2"/>
        <v>0.4605179302317739</v>
      </c>
      <c r="I10" s="57">
        <f t="shared" ref="I10:I32" si="6">(1-(K10/L10)^1.4)*0.25</f>
        <v>0.24495634586796486</v>
      </c>
      <c r="J10" s="57">
        <f t="shared" si="4"/>
        <v>0.13227642676870102</v>
      </c>
      <c r="K10" s="60">
        <v>4</v>
      </c>
      <c r="L10" s="61">
        <v>65</v>
      </c>
    </row>
    <row r="11" spans="1:12">
      <c r="A11" s="54">
        <v>5</v>
      </c>
      <c r="B11" s="57">
        <f>(1-(A11/L11)^1.4)*1</f>
        <v>0.97242729928972738</v>
      </c>
      <c r="C11" s="57">
        <f t="shared" si="5"/>
        <v>0.96270302629683013</v>
      </c>
      <c r="D11" s="57">
        <f t="shared" si="3"/>
        <v>0.94811661680748416</v>
      </c>
      <c r="E11" s="57">
        <f t="shared" si="0"/>
        <v>0.89463311534654921</v>
      </c>
      <c r="F11" s="57">
        <f t="shared" si="1"/>
        <v>0.79739038541757645</v>
      </c>
      <c r="G11" s="57">
        <v>0.64029999999999998</v>
      </c>
      <c r="H11" s="57">
        <f t="shared" si="2"/>
        <v>0.45704083066617185</v>
      </c>
      <c r="I11" s="57">
        <f t="shared" si="6"/>
        <v>0.24310682482243184</v>
      </c>
      <c r="J11" s="57">
        <f t="shared" si="4"/>
        <v>0.13127768540411319</v>
      </c>
      <c r="K11" s="60">
        <v>5</v>
      </c>
      <c r="L11" s="61">
        <v>65</v>
      </c>
    </row>
    <row r="12" spans="1:12">
      <c r="A12" s="54">
        <v>6</v>
      </c>
      <c r="B12" s="57">
        <f t="shared" ref="B12:B19" si="7">(1-(A12/L12)^1.4)*1</f>
        <v>0.96440958507066155</v>
      </c>
      <c r="C12" s="57">
        <f t="shared" si="5"/>
        <v>0.95476548921995497</v>
      </c>
      <c r="D12" s="57">
        <f t="shared" si="3"/>
        <v>0.94029934544389504</v>
      </c>
      <c r="E12" s="57">
        <f t="shared" si="0"/>
        <v>0.88725681826500868</v>
      </c>
      <c r="F12" s="57">
        <f t="shared" si="1"/>
        <v>0.79081585975794244</v>
      </c>
      <c r="G12" s="57">
        <v>0.63429999999999997</v>
      </c>
      <c r="H12" s="57">
        <f t="shared" si="2"/>
        <v>0.45327250498321092</v>
      </c>
      <c r="I12" s="57">
        <f t="shared" si="6"/>
        <v>0.24110239626766539</v>
      </c>
      <c r="J12" s="57">
        <f t="shared" si="4"/>
        <v>0.13019529398453933</v>
      </c>
      <c r="K12" s="60">
        <v>6</v>
      </c>
      <c r="L12" s="61">
        <v>65</v>
      </c>
    </row>
    <row r="13" spans="1:12">
      <c r="A13" s="54">
        <v>7</v>
      </c>
      <c r="B13" s="57">
        <f t="shared" si="7"/>
        <v>0.95583700108810132</v>
      </c>
      <c r="C13" s="57">
        <f t="shared" si="5"/>
        <v>0.94627863107722032</v>
      </c>
      <c r="D13" s="57">
        <f t="shared" si="3"/>
        <v>0.93194107606089882</v>
      </c>
      <c r="E13" s="57">
        <f t="shared" si="0"/>
        <v>0.8793700410010532</v>
      </c>
      <c r="F13" s="57">
        <f t="shared" si="1"/>
        <v>0.78378634089224308</v>
      </c>
      <c r="G13" s="57">
        <v>0.62819999999999998</v>
      </c>
      <c r="H13" s="57">
        <f t="shared" si="2"/>
        <v>0.4492433905114076</v>
      </c>
      <c r="I13" s="57">
        <f t="shared" si="6"/>
        <v>0.23895925027202533</v>
      </c>
      <c r="J13" s="57">
        <f t="shared" si="4"/>
        <v>0.12903799514689368</v>
      </c>
      <c r="K13" s="60">
        <v>7</v>
      </c>
      <c r="L13" s="61">
        <v>65</v>
      </c>
    </row>
    <row r="14" spans="1:12">
      <c r="A14" s="54">
        <v>8</v>
      </c>
      <c r="B14" s="57">
        <f t="shared" si="7"/>
        <v>0.94675886778861795</v>
      </c>
      <c r="C14" s="57">
        <f t="shared" si="5"/>
        <v>0.93729127911073173</v>
      </c>
      <c r="D14" s="57">
        <f t="shared" si="3"/>
        <v>0.92308989609390246</v>
      </c>
      <c r="E14" s="57">
        <f t="shared" si="0"/>
        <v>0.87101815836552854</v>
      </c>
      <c r="F14" s="57">
        <f t="shared" si="1"/>
        <v>0.77634227158666669</v>
      </c>
      <c r="G14" s="57">
        <v>0.62180000000000002</v>
      </c>
      <c r="H14" s="57">
        <f t="shared" si="2"/>
        <v>0.44497666786065043</v>
      </c>
      <c r="I14" s="57">
        <f t="shared" si="6"/>
        <v>0.23668971694715449</v>
      </c>
      <c r="J14" s="57">
        <f t="shared" si="4"/>
        <v>0.12781244715146342</v>
      </c>
      <c r="K14" s="60">
        <v>8</v>
      </c>
      <c r="L14" s="61">
        <v>65</v>
      </c>
    </row>
    <row r="15" spans="1:12">
      <c r="A15" s="54">
        <v>9</v>
      </c>
      <c r="B15" s="57">
        <f t="shared" si="7"/>
        <v>0.93721428939798412</v>
      </c>
      <c r="C15" s="57">
        <f t="shared" si="5"/>
        <v>0.92784214650400432</v>
      </c>
      <c r="D15" s="57">
        <f t="shared" si="3"/>
        <v>0.91378393216303455</v>
      </c>
      <c r="E15" s="57">
        <f t="shared" si="0"/>
        <v>0.86223714624614545</v>
      </c>
      <c r="F15" s="57">
        <f t="shared" si="1"/>
        <v>0.76851571730634693</v>
      </c>
      <c r="G15" s="57">
        <v>0.61539999999999995</v>
      </c>
      <c r="H15" s="57">
        <f t="shared" si="2"/>
        <v>0.44049071601705253</v>
      </c>
      <c r="I15" s="57">
        <f t="shared" si="6"/>
        <v>0.23430357234949603</v>
      </c>
      <c r="J15" s="57">
        <f>(1-((A15/L15)^1.4))*0.135</f>
        <v>0.12652392906872786</v>
      </c>
      <c r="K15" s="60">
        <v>9</v>
      </c>
      <c r="L15" s="61">
        <v>65</v>
      </c>
    </row>
    <row r="16" spans="1:12">
      <c r="A16" s="54">
        <v>10</v>
      </c>
      <c r="B16" s="57">
        <f t="shared" si="7"/>
        <v>0.92723520658284386</v>
      </c>
      <c r="C16" s="57">
        <f t="shared" si="5"/>
        <v>0.91796285451701543</v>
      </c>
      <c r="D16" s="57">
        <f t="shared" si="3"/>
        <v>0.90405432641827277</v>
      </c>
      <c r="E16" s="57">
        <f t="shared" si="0"/>
        <v>0.85305639005621636</v>
      </c>
      <c r="F16" s="57">
        <f t="shared" si="1"/>
        <v>0.76033286939793188</v>
      </c>
      <c r="G16" s="57">
        <v>0.60870000000000002</v>
      </c>
      <c r="H16" s="57">
        <f t="shared" si="2"/>
        <v>0.43580054709393656</v>
      </c>
      <c r="I16" s="57">
        <f t="shared" si="6"/>
        <v>0.23180880164571097</v>
      </c>
      <c r="J16" s="57">
        <f t="shared" si="4"/>
        <v>0.12517675288868393</v>
      </c>
      <c r="K16" s="60">
        <v>10</v>
      </c>
      <c r="L16" s="61">
        <v>65</v>
      </c>
    </row>
    <row r="17" spans="1:12">
      <c r="A17" s="54">
        <v>11</v>
      </c>
      <c r="B17" s="57">
        <f t="shared" si="7"/>
        <v>0.916848313916511</v>
      </c>
      <c r="C17" s="57">
        <f>(1-(A17/L17)^1.4)*0.99</f>
        <v>0.90767983077734593</v>
      </c>
      <c r="D17" s="57">
        <f t="shared" si="3"/>
        <v>0.89392710606859815</v>
      </c>
      <c r="E17" s="57">
        <f t="shared" si="0"/>
        <v>0.84350044880319019</v>
      </c>
      <c r="F17" s="57">
        <f t="shared" si="1"/>
        <v>0.75181561741153902</v>
      </c>
      <c r="G17" s="57">
        <v>0.60189999999999999</v>
      </c>
      <c r="H17" s="57">
        <f t="shared" si="2"/>
        <v>0.43091870754076017</v>
      </c>
      <c r="I17" s="57">
        <f t="shared" si="6"/>
        <v>0.22921207847912775</v>
      </c>
      <c r="J17" s="57">
        <f t="shared" si="4"/>
        <v>0.12377452237872899</v>
      </c>
      <c r="K17" s="60">
        <v>11</v>
      </c>
      <c r="L17" s="61">
        <v>65</v>
      </c>
    </row>
    <row r="18" spans="1:12">
      <c r="A18" s="54">
        <v>12</v>
      </c>
      <c r="B18" s="57">
        <f t="shared" si="7"/>
        <v>0.90607633190609638</v>
      </c>
      <c r="C18" s="57">
        <f t="shared" si="5"/>
        <v>0.89701556858703535</v>
      </c>
      <c r="D18" s="57">
        <f t="shared" si="3"/>
        <v>0.88342442360844398</v>
      </c>
      <c r="E18" s="57">
        <f t="shared" si="0"/>
        <v>0.83359022535360872</v>
      </c>
      <c r="F18" s="57">
        <f t="shared" si="1"/>
        <v>0.742982592162999</v>
      </c>
      <c r="G18" s="57">
        <v>0.59499999999999997</v>
      </c>
      <c r="H18" s="57">
        <f t="shared" si="2"/>
        <v>0.42585587599586527</v>
      </c>
      <c r="I18" s="57">
        <f t="shared" si="6"/>
        <v>0.22651908297652409</v>
      </c>
      <c r="J18" s="57">
        <f t="shared" si="4"/>
        <v>0.12232030480732302</v>
      </c>
      <c r="K18" s="60">
        <v>12</v>
      </c>
      <c r="L18" s="61">
        <v>65</v>
      </c>
    </row>
    <row r="19" spans="1:12">
      <c r="A19" s="54">
        <v>13</v>
      </c>
      <c r="B19" s="57">
        <f t="shared" si="7"/>
        <v>0.89493888782384934</v>
      </c>
      <c r="C19" s="57">
        <f t="shared" si="5"/>
        <v>0.88598949894561085</v>
      </c>
      <c r="D19" s="57">
        <f t="shared" si="3"/>
        <v>0.87256541562825307</v>
      </c>
      <c r="E19" s="57">
        <f t="shared" si="0"/>
        <v>0.82334377679794146</v>
      </c>
      <c r="F19" s="57">
        <f t="shared" si="1"/>
        <v>0.7338498880155564</v>
      </c>
      <c r="G19" s="57">
        <v>0.58779999999999999</v>
      </c>
      <c r="H19" s="57">
        <f t="shared" si="2"/>
        <v>0.42062127727720916</v>
      </c>
      <c r="I19" s="57">
        <f t="shared" si="6"/>
        <v>0.22373472195596233</v>
      </c>
      <c r="J19" s="57">
        <f t="shared" si="4"/>
        <v>0.12081674985621967</v>
      </c>
      <c r="K19" s="60">
        <v>13</v>
      </c>
      <c r="L19" s="61">
        <v>65</v>
      </c>
    </row>
    <row r="20" spans="1:12">
      <c r="A20" s="54">
        <v>14</v>
      </c>
      <c r="B20" s="57">
        <f>(1-(A20/L20)^1.4)*1</f>
        <v>0.88345314714458989</v>
      </c>
      <c r="C20" s="57">
        <f t="shared" si="5"/>
        <v>0.87461861567314403</v>
      </c>
      <c r="D20" s="57">
        <f t="shared" si="3"/>
        <v>0.86136681846597507</v>
      </c>
      <c r="E20" s="57">
        <f t="shared" si="0"/>
        <v>0.81277689537302278</v>
      </c>
      <c r="F20" s="57">
        <f t="shared" si="1"/>
        <v>0.72443158065856361</v>
      </c>
      <c r="G20" s="57">
        <v>0.5806</v>
      </c>
      <c r="H20" s="57">
        <f t="shared" si="2"/>
        <v>0.41522297915795725</v>
      </c>
      <c r="I20" s="57">
        <f t="shared" si="6"/>
        <v>0.22086328678614747</v>
      </c>
      <c r="J20" s="57">
        <f t="shared" si="4"/>
        <v>0.11926617486451964</v>
      </c>
      <c r="K20" s="60">
        <v>14</v>
      </c>
      <c r="L20" s="61">
        <v>65</v>
      </c>
    </row>
    <row r="21" spans="1:12">
      <c r="A21" s="54">
        <v>15</v>
      </c>
      <c r="B21" s="57">
        <f>(1-(A21/L21)^1.4)*1</f>
        <v>0.87163427932561177</v>
      </c>
      <c r="C21" s="57">
        <f t="shared" si="5"/>
        <v>0.8629179365323556</v>
      </c>
      <c r="D21" s="57">
        <f t="shared" si="3"/>
        <v>0.84984342234247146</v>
      </c>
      <c r="E21" s="57">
        <f t="shared" si="0"/>
        <v>0.80190353697956285</v>
      </c>
      <c r="F21" s="57">
        <f t="shared" si="1"/>
        <v>0.71474010904700158</v>
      </c>
      <c r="G21" s="57">
        <v>0.57310000000000005</v>
      </c>
      <c r="H21" s="57">
        <f t="shared" si="2"/>
        <v>0.40966811128303748</v>
      </c>
      <c r="I21" s="57">
        <f t="shared" si="6"/>
        <v>0.21790856983140294</v>
      </c>
      <c r="J21" s="57">
        <f>(1-((A21/L21)^1.4))*0.135</f>
        <v>0.1176706277089576</v>
      </c>
      <c r="K21" s="60">
        <v>15</v>
      </c>
      <c r="L21" s="61">
        <v>65</v>
      </c>
    </row>
    <row r="22" spans="1:12">
      <c r="A22" s="54">
        <v>16</v>
      </c>
      <c r="B22" s="57">
        <f t="shared" ref="B22:B27" si="8">(1-(A22/L22)^1.4)*1</f>
        <v>0.85949580973715167</v>
      </c>
      <c r="C22" s="57">
        <f t="shared" si="5"/>
        <v>0.85090085163978013</v>
      </c>
      <c r="D22" s="57">
        <f t="shared" si="3"/>
        <v>0.83800841449372288</v>
      </c>
      <c r="E22" s="57">
        <f t="shared" si="0"/>
        <v>0.79073614495817957</v>
      </c>
      <c r="F22" s="57">
        <f t="shared" si="1"/>
        <v>0.70478656398446438</v>
      </c>
      <c r="G22" s="57">
        <v>0.5655</v>
      </c>
      <c r="H22" s="57">
        <f t="shared" si="2"/>
        <v>0.40396303057646127</v>
      </c>
      <c r="I22" s="57">
        <f t="shared" si="6"/>
        <v>0.21487395243428792</v>
      </c>
      <c r="J22" s="57">
        <f t="shared" si="4"/>
        <v>0.11603193431451549</v>
      </c>
      <c r="K22" s="60">
        <v>16</v>
      </c>
      <c r="L22" s="61">
        <v>65</v>
      </c>
    </row>
    <row r="23" spans="1:12">
      <c r="A23" s="54">
        <v>17</v>
      </c>
      <c r="B23" s="57">
        <f t="shared" si="8"/>
        <v>0.84704989106743633</v>
      </c>
      <c r="C23" s="57">
        <f t="shared" si="5"/>
        <v>0.83857939215676192</v>
      </c>
      <c r="D23" s="57">
        <f t="shared" si="3"/>
        <v>0.82587364379075046</v>
      </c>
      <c r="E23" s="57">
        <f t="shared" si="0"/>
        <v>0.77928589978204144</v>
      </c>
      <c r="F23" s="57">
        <f t="shared" si="1"/>
        <v>0.6945809106752977</v>
      </c>
      <c r="G23" s="57">
        <v>0.55779999999999996</v>
      </c>
      <c r="H23" s="57">
        <f t="shared" si="2"/>
        <v>0.39811344880169508</v>
      </c>
      <c r="I23" s="57">
        <f t="shared" si="6"/>
        <v>0.21176247276685908</v>
      </c>
      <c r="J23" s="57">
        <f t="shared" si="4"/>
        <v>0.11435173529410392</v>
      </c>
      <c r="K23" s="60">
        <v>17</v>
      </c>
      <c r="L23" s="61">
        <v>65</v>
      </c>
    </row>
    <row r="24" spans="1:12">
      <c r="A24" s="54">
        <v>18</v>
      </c>
      <c r="B24" s="57">
        <f t="shared" si="8"/>
        <v>0.83430751635428491</v>
      </c>
      <c r="C24" s="57">
        <f t="shared" si="5"/>
        <v>0.82596444119074208</v>
      </c>
      <c r="D24" s="57">
        <f t="shared" si="3"/>
        <v>0.81344982844542779</v>
      </c>
      <c r="E24" s="57">
        <f t="shared" si="0"/>
        <v>0.7675629150459421</v>
      </c>
      <c r="F24" s="57">
        <f t="shared" si="1"/>
        <v>0.68413216341051353</v>
      </c>
      <c r="G24" s="57">
        <v>0.54990000000000006</v>
      </c>
      <c r="H24" s="57">
        <f t="shared" si="2"/>
        <v>0.39212453268651387</v>
      </c>
      <c r="I24" s="57">
        <f t="shared" si="6"/>
        <v>0.20857687908857123</v>
      </c>
      <c r="J24" s="57">
        <f t="shared" si="4"/>
        <v>0.11263151470782846</v>
      </c>
      <c r="K24" s="60">
        <v>18</v>
      </c>
      <c r="L24" s="61">
        <v>65</v>
      </c>
    </row>
    <row r="25" spans="1:12">
      <c r="A25" s="54">
        <v>19</v>
      </c>
      <c r="B25" s="57">
        <f t="shared" si="8"/>
        <v>0.82127868879082289</v>
      </c>
      <c r="C25" s="57">
        <f>(1-(A25/L25)^1.4)*0.99</f>
        <v>0.81306590190291461</v>
      </c>
      <c r="D25" s="57">
        <f t="shared" si="3"/>
        <v>0.80074672157105231</v>
      </c>
      <c r="E25" s="57">
        <f t="shared" si="0"/>
        <v>0.75557639368755714</v>
      </c>
      <c r="F25" s="57">
        <f t="shared" si="1"/>
        <v>0.67344852480847472</v>
      </c>
      <c r="G25" s="57">
        <v>0.54179999999999995</v>
      </c>
      <c r="H25" s="57">
        <f t="shared" si="2"/>
        <v>0.38600098373168673</v>
      </c>
      <c r="I25" s="57">
        <f t="shared" si="6"/>
        <v>0.20531967219770572</v>
      </c>
      <c r="J25" s="57">
        <f t="shared" si="4"/>
        <v>0.11087262298676109</v>
      </c>
      <c r="K25" s="60">
        <v>19</v>
      </c>
      <c r="L25" s="61">
        <v>65</v>
      </c>
    </row>
    <row r="26" spans="1:12">
      <c r="A26" s="54">
        <v>20</v>
      </c>
      <c r="B26" s="57">
        <f t="shared" si="8"/>
        <v>0.80797255892061415</v>
      </c>
      <c r="C26" s="57">
        <f t="shared" si="5"/>
        <v>0.79989283333140804</v>
      </c>
      <c r="D26" s="57">
        <f t="shared" si="3"/>
        <v>0.78777324494759882</v>
      </c>
      <c r="E26" s="57">
        <f>(1-((K26/L26)^1.4))*0.92</f>
        <v>0.74333475420696504</v>
      </c>
      <c r="F26" s="57">
        <f t="shared" si="1"/>
        <v>0.66253749831490361</v>
      </c>
      <c r="G26" s="57">
        <v>0.53359999999999996</v>
      </c>
      <c r="H26" s="57">
        <f>(1-((K26/L26)^1.4))*0.47</f>
        <v>0.37974710269268863</v>
      </c>
      <c r="I26" s="57">
        <f t="shared" si="6"/>
        <v>0.20199313973015354</v>
      </c>
      <c r="J26" s="57">
        <f t="shared" si="4"/>
        <v>0.10907629545428292</v>
      </c>
      <c r="K26" s="60">
        <v>20</v>
      </c>
      <c r="L26" s="61">
        <v>65</v>
      </c>
    </row>
    <row r="27" spans="1:12">
      <c r="A27" s="54">
        <v>21</v>
      </c>
      <c r="B27" s="57">
        <f t="shared" si="8"/>
        <v>0.79439753682322345</v>
      </c>
      <c r="C27" s="57">
        <f t="shared" si="5"/>
        <v>0.78645356145499123</v>
      </c>
      <c r="D27" s="57">
        <f t="shared" si="3"/>
        <v>0.7745375984026428</v>
      </c>
      <c r="E27" s="57">
        <f t="shared" si="0"/>
        <v>0.73084573387736562</v>
      </c>
      <c r="F27" s="57">
        <f t="shared" si="1"/>
        <v>0.65140598019504314</v>
      </c>
      <c r="G27" s="57">
        <v>0.5252</v>
      </c>
      <c r="H27" s="57">
        <f t="shared" si="2"/>
        <v>0.37336684230691503</v>
      </c>
      <c r="I27" s="57">
        <f t="shared" si="6"/>
        <v>0.19859938420580586</v>
      </c>
      <c r="J27" s="57">
        <f t="shared" si="4"/>
        <v>0.10724366747113517</v>
      </c>
      <c r="K27" s="60">
        <v>21</v>
      </c>
      <c r="L27" s="61">
        <v>65</v>
      </c>
    </row>
    <row r="28" spans="1:12">
      <c r="A28" s="54">
        <v>22</v>
      </c>
      <c r="B28" s="57">
        <f>(1-(A28/L28)^1.4)*1</f>
        <v>0.78056138483746385</v>
      </c>
      <c r="C28" s="57">
        <f t="shared" si="5"/>
        <v>0.77275577098908921</v>
      </c>
      <c r="D28" s="57">
        <f t="shared" si="3"/>
        <v>0.76104735021652725</v>
      </c>
      <c r="E28" s="57">
        <f t="shared" si="0"/>
        <v>0.71811647405046675</v>
      </c>
      <c r="F28" s="57">
        <f t="shared" si="1"/>
        <v>0.64006033556672026</v>
      </c>
      <c r="G28" s="57">
        <v>0.51670000000000005</v>
      </c>
      <c r="H28" s="57">
        <f t="shared" si="2"/>
        <v>0.36686385087360801</v>
      </c>
      <c r="I28" s="57">
        <f t="shared" si="6"/>
        <v>0.19514034620936596</v>
      </c>
      <c r="J28" s="57">
        <f>(1-((A28/L28)^1.4))*0.135</f>
        <v>0.10537578695305763</v>
      </c>
      <c r="K28" s="60">
        <v>22</v>
      </c>
      <c r="L28" s="61">
        <v>65</v>
      </c>
    </row>
    <row r="29" spans="1:12">
      <c r="A29" s="54">
        <v>23</v>
      </c>
      <c r="B29" s="57">
        <f>(1-(A29/L29)^1.4)*1</f>
        <v>0.76647129493998845</v>
      </c>
      <c r="C29" s="57">
        <f t="shared" si="5"/>
        <v>0.75880658199058859</v>
      </c>
      <c r="D29" s="57">
        <f t="shared" si="3"/>
        <v>0.7473095125664887</v>
      </c>
      <c r="E29" s="57">
        <f t="shared" si="0"/>
        <v>0.70515359134478939</v>
      </c>
      <c r="F29" s="57">
        <f t="shared" si="1"/>
        <v>0.62850646185079051</v>
      </c>
      <c r="G29" s="57">
        <v>0.50800000000000001</v>
      </c>
      <c r="H29" s="57">
        <f t="shared" si="2"/>
        <v>0.36024150862179455</v>
      </c>
      <c r="I29" s="57">
        <f t="shared" si="6"/>
        <v>0.19161782373499711</v>
      </c>
      <c r="J29" s="57">
        <f t="shared" si="4"/>
        <v>0.10347362481689845</v>
      </c>
      <c r="K29" s="60">
        <v>23</v>
      </c>
      <c r="L29" s="61">
        <v>65</v>
      </c>
    </row>
    <row r="30" spans="1:12">
      <c r="A30" s="54">
        <v>24</v>
      </c>
      <c r="B30" s="57">
        <f t="shared" ref="B30:B37" si="9">(1-(A30/L30)^1.4)*1</f>
        <v>0.75213395388257298</v>
      </c>
      <c r="C30" s="57">
        <f t="shared" si="5"/>
        <v>0.74461261434374726</v>
      </c>
      <c r="D30" s="57">
        <f t="shared" si="3"/>
        <v>0.73333060503550862</v>
      </c>
      <c r="E30" s="57">
        <f t="shared" si="0"/>
        <v>0.6919632375719672</v>
      </c>
      <c r="F30" s="57">
        <f t="shared" si="1"/>
        <v>0.61674984218370976</v>
      </c>
      <c r="G30" s="57">
        <v>0.49909999999999999</v>
      </c>
      <c r="H30" s="57">
        <f t="shared" si="2"/>
        <v>0.35350295832480927</v>
      </c>
      <c r="I30" s="57">
        <f t="shared" si="6"/>
        <v>0.18803348847064325</v>
      </c>
      <c r="J30" s="57">
        <f t="shared" si="4"/>
        <v>0.10153808377414736</v>
      </c>
      <c r="K30" s="60">
        <v>24</v>
      </c>
      <c r="L30" s="61">
        <v>65</v>
      </c>
    </row>
    <row r="31" spans="1:12">
      <c r="A31" s="54">
        <v>25</v>
      </c>
      <c r="B31" s="57">
        <f t="shared" si="9"/>
        <v>0.73755559845927743</v>
      </c>
      <c r="C31" s="57">
        <f t="shared" si="5"/>
        <v>0.7301800424746846</v>
      </c>
      <c r="D31" s="57">
        <f t="shared" si="3"/>
        <v>0.71911670849779552</v>
      </c>
      <c r="E31" s="57">
        <f t="shared" si="0"/>
        <v>0.67855115058253523</v>
      </c>
      <c r="F31" s="57">
        <f t="shared" si="1"/>
        <v>0.60479559073660749</v>
      </c>
      <c r="G31" s="57">
        <v>0.49009999999999998</v>
      </c>
      <c r="H31" s="57">
        <f t="shared" si="2"/>
        <v>0.34665113127586039</v>
      </c>
      <c r="I31" s="57">
        <f t="shared" si="6"/>
        <v>0.18438889961481936</v>
      </c>
      <c r="J31" s="57">
        <f>(1-((A31/L31)^1.4))*0.135</f>
        <v>9.9570005792002453E-2</v>
      </c>
      <c r="K31" s="60">
        <v>25</v>
      </c>
      <c r="L31" s="61">
        <v>65</v>
      </c>
    </row>
    <row r="32" spans="1:12">
      <c r="A32" s="54">
        <v>26</v>
      </c>
      <c r="B32" s="57">
        <f t="shared" si="9"/>
        <v>0.7227420627379415</v>
      </c>
      <c r="C32" s="57">
        <f t="shared" si="5"/>
        <v>0.71551464211056204</v>
      </c>
      <c r="D32" s="57">
        <f t="shared" si="3"/>
        <v>0.70467351116949295</v>
      </c>
      <c r="E32" s="57">
        <f t="shared" si="0"/>
        <v>0.66492269771890622</v>
      </c>
      <c r="F32" s="57">
        <f t="shared" si="1"/>
        <v>0.592648491445112</v>
      </c>
      <c r="G32" s="57">
        <v>0.48099999999999998</v>
      </c>
      <c r="H32" s="57">
        <f t="shared" si="2"/>
        <v>0.33968876948683246</v>
      </c>
      <c r="I32" s="57">
        <f t="shared" si="6"/>
        <v>0.18068551568448538</v>
      </c>
      <c r="J32" s="57">
        <f t="shared" si="4"/>
        <v>9.7570178469622112E-2</v>
      </c>
      <c r="K32" s="60">
        <v>26</v>
      </c>
      <c r="L32" s="61">
        <v>65</v>
      </c>
    </row>
    <row r="33" spans="1:12">
      <c r="A33" s="54">
        <v>27</v>
      </c>
      <c r="B33" s="57">
        <f t="shared" si="9"/>
        <v>0.70769881869139295</v>
      </c>
      <c r="C33" s="57">
        <f>(1-(A33/L33)^1.4)*0.99</f>
        <v>0.70062183050447902</v>
      </c>
      <c r="D33" s="57">
        <f t="shared" si="3"/>
        <v>0.69000634822410811</v>
      </c>
      <c r="E33" s="57">
        <f t="shared" si="0"/>
        <v>0.65108291319608158</v>
      </c>
      <c r="F33" s="57">
        <f t="shared" si="1"/>
        <v>0.58031303132694223</v>
      </c>
      <c r="G33" s="57">
        <v>0.47160000000000002</v>
      </c>
      <c r="H33" s="57">
        <f t="shared" si="2"/>
        <v>0.33261844478495467</v>
      </c>
      <c r="I33" s="57">
        <f>(1-(K33/L33)^1.4)*0.25</f>
        <v>0.17692470467284824</v>
      </c>
      <c r="J33" s="57">
        <f t="shared" si="4"/>
        <v>9.5539340523338054E-2</v>
      </c>
      <c r="K33" s="60">
        <v>27</v>
      </c>
      <c r="L33" s="61">
        <v>65</v>
      </c>
    </row>
    <row r="34" spans="1:12">
      <c r="A34" s="54">
        <v>28</v>
      </c>
      <c r="B34" s="57">
        <f t="shared" si="9"/>
        <v>0.69243101136320384</v>
      </c>
      <c r="C34" s="57">
        <f t="shared" si="5"/>
        <v>0.6855067012495718</v>
      </c>
      <c r="D34" s="57">
        <f t="shared" si="3"/>
        <v>0.67512023607912375</v>
      </c>
      <c r="E34" s="57">
        <f t="shared" si="0"/>
        <v>0.63703653045414754</v>
      </c>
      <c r="F34" s="57">
        <f t="shared" si="1"/>
        <v>0.56779342931782717</v>
      </c>
      <c r="G34" s="57">
        <v>0.46210000000000001</v>
      </c>
      <c r="H34" s="57">
        <f t="shared" si="2"/>
        <v>0.32544257534070581</v>
      </c>
      <c r="I34" s="57">
        <f>(1-(K34/L34)^1.4)*0.25</f>
        <v>0.17310775284080096</v>
      </c>
      <c r="J34" s="57">
        <f t="shared" si="4"/>
        <v>9.3478186534032531E-2</v>
      </c>
      <c r="K34" s="60">
        <v>28</v>
      </c>
      <c r="L34" s="61">
        <v>65</v>
      </c>
    </row>
    <row r="35" spans="1:12">
      <c r="A35" s="54">
        <v>29</v>
      </c>
      <c r="B35" s="57">
        <f t="shared" si="9"/>
        <v>0.67694348947378291</v>
      </c>
      <c r="C35" s="57">
        <f t="shared" si="5"/>
        <v>0.67017405457904511</v>
      </c>
      <c r="D35" s="57">
        <f t="shared" si="3"/>
        <v>0.66001990223693829</v>
      </c>
      <c r="E35" s="57">
        <f t="shared" si="0"/>
        <v>0.62278801031588027</v>
      </c>
      <c r="F35" s="57">
        <f t="shared" si="1"/>
        <v>0.55509366136850191</v>
      </c>
      <c r="G35" s="57">
        <v>0.45250000000000001</v>
      </c>
      <c r="H35" s="57">
        <f t="shared" si="2"/>
        <v>0.31816344005267794</v>
      </c>
      <c r="I35" s="57">
        <f>(1-(K35/L35)^1.4)*0.25</f>
        <v>0.16923587236844573</v>
      </c>
      <c r="J35" s="57">
        <f t="shared" si="4"/>
        <v>9.1387371078960694E-2</v>
      </c>
      <c r="K35" s="60">
        <v>29</v>
      </c>
      <c r="L35" s="61">
        <v>65</v>
      </c>
    </row>
    <row r="36" spans="1:12">
      <c r="A36" s="54">
        <v>30</v>
      </c>
      <c r="B36" s="57">
        <f t="shared" si="9"/>
        <v>0.66124083219616225</v>
      </c>
      <c r="C36" s="57">
        <f t="shared" si="5"/>
        <v>0.65462842387420062</v>
      </c>
      <c r="D36" s="57">
        <f t="shared" si="3"/>
        <v>0.64470981139125816</v>
      </c>
      <c r="E36" s="57">
        <f t="shared" si="0"/>
        <v>0.60834156562046926</v>
      </c>
      <c r="F36" s="57">
        <f>(1-((K36/L36)^1.4))*0.82</f>
        <v>0.54221748240085299</v>
      </c>
      <c r="G36" s="57">
        <v>0.44269999999999998</v>
      </c>
      <c r="H36" s="57">
        <f t="shared" si="2"/>
        <v>0.31078319113219627</v>
      </c>
      <c r="I36" s="57">
        <f t="shared" ref="I36:I56" si="10">(1-(K36/L36)^1.4)*0.25</f>
        <v>0.16531020804904056</v>
      </c>
      <c r="J36" s="57">
        <f t="shared" si="4"/>
        <v>8.9267512346481906E-2</v>
      </c>
      <c r="K36" s="60">
        <v>30</v>
      </c>
      <c r="L36" s="61">
        <v>65</v>
      </c>
    </row>
    <row r="37" spans="1:12">
      <c r="A37" s="54">
        <v>31</v>
      </c>
      <c r="B37" s="57">
        <f t="shared" si="9"/>
        <v>0.64532737269354434</v>
      </c>
      <c r="C37" s="57">
        <f t="shared" si="5"/>
        <v>0.63887409896660885</v>
      </c>
      <c r="D37" s="57">
        <f t="shared" si="3"/>
        <v>0.62919418837620567</v>
      </c>
      <c r="E37" s="57">
        <f t="shared" si="0"/>
        <v>0.59370118287806084</v>
      </c>
      <c r="F37" s="57">
        <f t="shared" si="1"/>
        <v>0.52916844560870635</v>
      </c>
      <c r="G37" s="57">
        <v>0.43269999999999997</v>
      </c>
      <c r="H37" s="57">
        <f t="shared" si="2"/>
        <v>0.3033038651659658</v>
      </c>
      <c r="I37" s="57">
        <f t="shared" si="10"/>
        <v>0.16133184317338609</v>
      </c>
      <c r="J37" s="57">
        <f t="shared" si="4"/>
        <v>8.7119195313628495E-2</v>
      </c>
      <c r="K37" s="60">
        <v>31</v>
      </c>
      <c r="L37" s="61">
        <v>65</v>
      </c>
    </row>
    <row r="38" spans="1:12">
      <c r="A38" s="54">
        <v>32</v>
      </c>
      <c r="B38" s="57">
        <f>(1-(A38/L38)^1.4)*1</f>
        <v>0.62920721890286369</v>
      </c>
      <c r="C38" s="57">
        <f t="shared" si="5"/>
        <v>0.62291514671383508</v>
      </c>
      <c r="D38" s="57">
        <f t="shared" si="3"/>
        <v>0.61347703843029211</v>
      </c>
      <c r="E38" s="57">
        <f t="shared" si="0"/>
        <v>0.5788706413906346</v>
      </c>
      <c r="F38" s="57">
        <f t="shared" si="1"/>
        <v>0.51594991950034819</v>
      </c>
      <c r="G38" s="57">
        <v>0.42259999999999998</v>
      </c>
      <c r="H38" s="57">
        <f t="shared" si="2"/>
        <v>0.29572739288434591</v>
      </c>
      <c r="I38" s="57">
        <f t="shared" si="10"/>
        <v>0.15730180472571592</v>
      </c>
      <c r="J38" s="57">
        <f>(1-((A38/L38)^1.4))*0.135</f>
        <v>8.4942974551886596E-2</v>
      </c>
      <c r="K38" s="60">
        <v>32</v>
      </c>
      <c r="L38" s="61">
        <v>65</v>
      </c>
    </row>
    <row r="39" spans="1:12">
      <c r="A39" s="54">
        <v>33</v>
      </c>
      <c r="B39" s="57">
        <f>(1-(A39/L39)^1.4)*1</f>
        <v>0.61288427196321482</v>
      </c>
      <c r="C39" s="57">
        <f t="shared" si="5"/>
        <v>0.60675542924358272</v>
      </c>
      <c r="D39" s="57">
        <f t="shared" si="3"/>
        <v>0.59756216516413441</v>
      </c>
      <c r="E39" s="57">
        <f t="shared" si="0"/>
        <v>0.56385353020615769</v>
      </c>
      <c r="F39" s="57">
        <f t="shared" si="1"/>
        <v>0.50256510300983614</v>
      </c>
      <c r="G39" s="57">
        <v>0.4123</v>
      </c>
      <c r="H39" s="57">
        <f t="shared" si="2"/>
        <v>0.28805560782271095</v>
      </c>
      <c r="I39" s="57">
        <f t="shared" si="10"/>
        <v>0.15322106799080371</v>
      </c>
      <c r="J39" s="57">
        <f t="shared" si="4"/>
        <v>8.2739376715034008E-2</v>
      </c>
      <c r="K39" s="60">
        <v>33</v>
      </c>
      <c r="L39" s="61">
        <v>65</v>
      </c>
    </row>
    <row r="40" spans="1:12">
      <c r="A40" s="54">
        <v>34</v>
      </c>
      <c r="B40" s="57">
        <f t="shared" ref="B40:B47" si="11">(1-(A40/L40)^1.4)*1</f>
        <v>0.59636224261981252</v>
      </c>
      <c r="C40" s="57">
        <f>(1-(A40/L40)^1.4)*0.99</f>
        <v>0.59039862019361444</v>
      </c>
      <c r="D40" s="57">
        <f t="shared" si="3"/>
        <v>0.58145318655431721</v>
      </c>
      <c r="E40" s="57">
        <f t="shared" si="0"/>
        <v>0.54865326321022756</v>
      </c>
      <c r="F40" s="57">
        <f t="shared" si="1"/>
        <v>0.48901703894824622</v>
      </c>
      <c r="G40" s="57">
        <v>0.40189999999999998</v>
      </c>
      <c r="H40" s="57">
        <f t="shared" si="2"/>
        <v>0.28029025403131186</v>
      </c>
      <c r="I40" s="57">
        <f t="shared" si="10"/>
        <v>0.14909056065495313</v>
      </c>
      <c r="J40" s="57">
        <f t="shared" si="4"/>
        <v>8.0508902753674699E-2</v>
      </c>
      <c r="K40" s="60">
        <v>34</v>
      </c>
      <c r="L40" s="61">
        <v>65</v>
      </c>
    </row>
    <row r="41" spans="1:12">
      <c r="A41" s="54">
        <v>35</v>
      </c>
      <c r="B41" s="57">
        <f t="shared" si="11"/>
        <v>0.57964466587929508</v>
      </c>
      <c r="C41" s="57">
        <f t="shared" si="5"/>
        <v>0.57384821922050211</v>
      </c>
      <c r="D41" s="57">
        <f t="shared" si="3"/>
        <v>0.56515354923231265</v>
      </c>
      <c r="E41" s="57">
        <f t="shared" si="0"/>
        <v>0.5332730926089515</v>
      </c>
      <c r="F41" s="57">
        <f t="shared" si="1"/>
        <v>0.47530862602102192</v>
      </c>
      <c r="G41" s="57">
        <v>0.39129999999999998</v>
      </c>
      <c r="H41" s="57">
        <f t="shared" si="2"/>
        <v>0.27243299296326867</v>
      </c>
      <c r="I41" s="57">
        <f t="shared" si="10"/>
        <v>0.14491116646982377</v>
      </c>
      <c r="J41" s="57">
        <f t="shared" si="4"/>
        <v>7.8252029893704847E-2</v>
      </c>
      <c r="K41" s="60">
        <v>35</v>
      </c>
      <c r="L41" s="61">
        <v>65</v>
      </c>
    </row>
    <row r="42" spans="1:12">
      <c r="A42" s="54">
        <v>36</v>
      </c>
      <c r="B42" s="57">
        <f t="shared" si="11"/>
        <v>0.56273491414774113</v>
      </c>
      <c r="C42" s="57">
        <f t="shared" si="5"/>
        <v>0.55710756500626368</v>
      </c>
      <c r="D42" s="57">
        <f t="shared" si="3"/>
        <v>0.54866654129404757</v>
      </c>
      <c r="E42" s="57">
        <f t="shared" si="0"/>
        <v>0.5177161210159219</v>
      </c>
      <c r="F42" s="57">
        <f t="shared" si="1"/>
        <v>0.46144262960114768</v>
      </c>
      <c r="G42" s="57">
        <v>0.38059999999999999</v>
      </c>
      <c r="H42" s="57">
        <f t="shared" si="2"/>
        <v>0.26448540964943834</v>
      </c>
      <c r="I42" s="57">
        <f t="shared" si="10"/>
        <v>0.14068372853693528</v>
      </c>
      <c r="J42" s="57">
        <f>(1-((A42/L42)^1.4))*0.135</f>
        <v>7.5969213409945058E-2</v>
      </c>
      <c r="K42" s="60">
        <v>36</v>
      </c>
      <c r="L42" s="61">
        <v>65</v>
      </c>
    </row>
    <row r="43" spans="1:12">
      <c r="A43" s="54">
        <v>37</v>
      </c>
      <c r="B43" s="57">
        <f t="shared" si="11"/>
        <v>0.54563620904654697</v>
      </c>
      <c r="C43" s="57">
        <f t="shared" si="5"/>
        <v>0.54017984695608146</v>
      </c>
      <c r="D43" s="57">
        <f t="shared" si="3"/>
        <v>0.53199530382038329</v>
      </c>
      <c r="E43" s="57">
        <f t="shared" si="0"/>
        <v>0.50198531232282328</v>
      </c>
      <c r="F43" s="57">
        <f t="shared" si="1"/>
        <v>0.44742169141816851</v>
      </c>
      <c r="G43" s="57">
        <v>0.36969999999999997</v>
      </c>
      <c r="H43" s="57">
        <f t="shared" si="2"/>
        <v>0.25644901825187705</v>
      </c>
      <c r="I43" s="57">
        <f t="shared" si="10"/>
        <v>0.13640905226163674</v>
      </c>
      <c r="J43" s="57">
        <f t="shared" si="4"/>
        <v>7.3660888221283846E-2</v>
      </c>
      <c r="K43" s="60">
        <v>37</v>
      </c>
      <c r="L43" s="61">
        <v>65</v>
      </c>
    </row>
    <row r="44" spans="1:12">
      <c r="A44" s="54">
        <v>38</v>
      </c>
      <c r="B44" s="57">
        <f t="shared" si="11"/>
        <v>0.52835163207157287</v>
      </c>
      <c r="C44" s="57">
        <f t="shared" si="5"/>
        <v>0.5230681157508571</v>
      </c>
      <c r="D44" s="57">
        <f t="shared" si="3"/>
        <v>0.51514284126978349</v>
      </c>
      <c r="E44" s="57">
        <f>(1-((K44/L44)^1.4))*0.92</f>
        <v>0.48608350150584706</v>
      </c>
      <c r="F44" s="57">
        <f t="shared" si="1"/>
        <v>0.43324833829868975</v>
      </c>
      <c r="G44" s="57">
        <v>0.35859999999999997</v>
      </c>
      <c r="H44" s="57">
        <f>(1-((K44/L44)^1.4))*0.47</f>
        <v>0.24832526707363925</v>
      </c>
      <c r="I44" s="57">
        <f t="shared" si="10"/>
        <v>0.13208790801789322</v>
      </c>
      <c r="J44" s="57">
        <f t="shared" si="4"/>
        <v>7.1327470329662343E-2</v>
      </c>
      <c r="K44" s="60">
        <v>38</v>
      </c>
      <c r="L44" s="61">
        <v>65</v>
      </c>
    </row>
    <row r="45" spans="1:12">
      <c r="A45" s="54">
        <v>39</v>
      </c>
      <c r="B45" s="57">
        <f t="shared" si="11"/>
        <v>0.5108841342364463</v>
      </c>
      <c r="C45" s="57">
        <f t="shared" si="5"/>
        <v>0.50577529289408185</v>
      </c>
      <c r="D45" s="57">
        <f t="shared" si="3"/>
        <v>0.49811203088053513</v>
      </c>
      <c r="E45" s="57">
        <f t="shared" si="0"/>
        <v>0.47001340349753062</v>
      </c>
      <c r="F45" s="57">
        <f t="shared" si="1"/>
        <v>0.41892499007388595</v>
      </c>
      <c r="G45" s="57">
        <v>0.34739999999999999</v>
      </c>
      <c r="H45" s="57">
        <f t="shared" si="2"/>
        <v>0.24011554309112976</v>
      </c>
      <c r="I45" s="57">
        <f t="shared" si="10"/>
        <v>0.12772103355911157</v>
      </c>
      <c r="J45" s="57">
        <f t="shared" si="4"/>
        <v>6.896935812192026E-2</v>
      </c>
      <c r="K45" s="60">
        <v>39</v>
      </c>
      <c r="L45" s="61">
        <v>65</v>
      </c>
    </row>
    <row r="46" spans="1:12">
      <c r="A46" s="54">
        <v>40</v>
      </c>
      <c r="B46" s="57">
        <f t="shared" si="11"/>
        <v>0.49323654482054891</v>
      </c>
      <c r="C46" s="57">
        <f t="shared" si="5"/>
        <v>0.48830417937234344</v>
      </c>
      <c r="D46" s="57">
        <f t="shared" si="3"/>
        <v>0.48090563120003516</v>
      </c>
      <c r="E46" s="57">
        <f t="shared" si="0"/>
        <v>0.453777621234905</v>
      </c>
      <c r="F46" s="57">
        <f t="shared" si="1"/>
        <v>0.40445396675285006</v>
      </c>
      <c r="G46" s="57">
        <v>0.33600000000000002</v>
      </c>
      <c r="H46" s="57">
        <f t="shared" si="2"/>
        <v>0.23182117606565797</v>
      </c>
      <c r="I46" s="57">
        <f t="shared" si="10"/>
        <v>0.12330913620513723</v>
      </c>
      <c r="J46" s="57">
        <f t="shared" si="4"/>
        <v>6.6586933550774108E-2</v>
      </c>
      <c r="K46" s="60">
        <v>40</v>
      </c>
      <c r="L46" s="61">
        <v>65</v>
      </c>
    </row>
    <row r="47" spans="1:12">
      <c r="A47" s="54">
        <v>41</v>
      </c>
      <c r="B47" s="57">
        <f t="shared" si="11"/>
        <v>0.47541157932524847</v>
      </c>
      <c r="C47" s="57">
        <f t="shared" si="5"/>
        <v>0.470657463531996</v>
      </c>
      <c r="D47" s="57">
        <f t="shared" si="3"/>
        <v>0.46352628984211725</v>
      </c>
      <c r="E47" s="57">
        <f t="shared" si="0"/>
        <v>0.43737865297922862</v>
      </c>
      <c r="F47" s="57">
        <f t="shared" si="1"/>
        <v>0.38983749504670373</v>
      </c>
      <c r="G47" s="57">
        <v>0.32440000000000002</v>
      </c>
      <c r="H47" s="57">
        <f t="shared" si="2"/>
        <v>0.22344344228286678</v>
      </c>
      <c r="I47" s="57">
        <f t="shared" si="10"/>
        <v>0.11885289483131212</v>
      </c>
      <c r="J47" s="57">
        <f t="shared" si="4"/>
        <v>6.4180563208908553E-2</v>
      </c>
      <c r="K47" s="60">
        <v>41</v>
      </c>
      <c r="L47" s="61">
        <v>65</v>
      </c>
    </row>
    <row r="48" spans="1:12">
      <c r="A48" s="54">
        <v>42</v>
      </c>
      <c r="B48" s="57">
        <f>(1-(A48/L48)^1.4)*1</f>
        <v>0.45741184672770152</v>
      </c>
      <c r="C48" s="57">
        <f>(1-(A48/L48)^1.4)*0.99</f>
        <v>0.45283772826042451</v>
      </c>
      <c r="D48" s="57">
        <f t="shared" si="3"/>
        <v>0.44597655055950897</v>
      </c>
      <c r="E48" s="57">
        <f t="shared" si="0"/>
        <v>0.42081889898948543</v>
      </c>
      <c r="F48" s="57">
        <f t="shared" si="1"/>
        <v>0.37507771431671522</v>
      </c>
      <c r="G48" s="57">
        <v>0.31269999999999998</v>
      </c>
      <c r="H48" s="57">
        <f t="shared" si="2"/>
        <v>0.2149835679620197</v>
      </c>
      <c r="I48" s="57">
        <f t="shared" si="10"/>
        <v>0.11435296168192538</v>
      </c>
      <c r="J48" s="57">
        <f t="shared" si="4"/>
        <v>6.1750599308239708E-2</v>
      </c>
      <c r="K48" s="60">
        <v>42</v>
      </c>
      <c r="L48" s="61">
        <v>65</v>
      </c>
    </row>
    <row r="49" spans="1:12">
      <c r="A49" s="54">
        <v>43</v>
      </c>
      <c r="B49" s="57">
        <f>(1-(A49/L49)^1.4)*1</f>
        <v>0.43923985610958383</v>
      </c>
      <c r="C49" s="57">
        <f>(1-(A49/L49)^1.4)*0.99</f>
        <v>0.43484745754848797</v>
      </c>
      <c r="D49" s="57">
        <f t="shared" si="3"/>
        <v>0.42825885970684424</v>
      </c>
      <c r="E49" s="57">
        <f t="shared" si="0"/>
        <v>0.40410066762081714</v>
      </c>
      <c r="F49" s="57">
        <f t="shared" si="1"/>
        <v>0.3601766820098587</v>
      </c>
      <c r="G49" s="57">
        <v>0.3009</v>
      </c>
      <c r="H49" s="57">
        <f t="shared" si="2"/>
        <v>0.20644273237150437</v>
      </c>
      <c r="I49" s="57">
        <f t="shared" si="10"/>
        <v>0.10980996402739596</v>
      </c>
      <c r="J49" s="57">
        <f>(1-((A49/L49)^1.4))*0.135</f>
        <v>5.929738057479382E-2</v>
      </c>
      <c r="K49" s="60">
        <v>43</v>
      </c>
      <c r="L49" s="61">
        <v>65</v>
      </c>
    </row>
    <row r="50" spans="1:12">
      <c r="A50" s="54">
        <v>44</v>
      </c>
      <c r="B50" s="57">
        <f t="shared" ref="B50:B56" si="12">(1-(A50/L50)^1.4)*1</f>
        <v>0.4208980227279695</v>
      </c>
      <c r="C50" s="57">
        <f t="shared" ref="C50:C55" si="13">(1-(A50/L50)^1.4)*0.99</f>
        <v>0.41668904250068978</v>
      </c>
      <c r="D50" s="57">
        <f t="shared" si="3"/>
        <v>0.41037557215977027</v>
      </c>
      <c r="E50" s="57">
        <f t="shared" si="0"/>
        <v>0.38722618090973193</v>
      </c>
      <c r="F50" s="57">
        <f t="shared" si="1"/>
        <v>0.34513637863693497</v>
      </c>
      <c r="G50" s="57">
        <v>0.28889999999999999</v>
      </c>
      <c r="H50" s="57">
        <f t="shared" si="2"/>
        <v>0.19782207068214566</v>
      </c>
      <c r="I50" s="57">
        <f t="shared" si="10"/>
        <v>0.10522450568199238</v>
      </c>
      <c r="J50" s="57">
        <f t="shared" si="4"/>
        <v>5.6821233068275884E-2</v>
      </c>
      <c r="K50" s="60">
        <v>44</v>
      </c>
      <c r="L50" s="61">
        <v>65</v>
      </c>
    </row>
    <row r="51" spans="1:12">
      <c r="A51" s="54">
        <v>45</v>
      </c>
      <c r="B51" s="57">
        <f t="shared" si="12"/>
        <v>0.40238867358698593</v>
      </c>
      <c r="C51" s="57">
        <f t="shared" si="13"/>
        <v>0.39836478685111609</v>
      </c>
      <c r="D51" s="57">
        <f t="shared" si="3"/>
        <v>0.39232895674731127</v>
      </c>
      <c r="E51" s="57">
        <f t="shared" si="0"/>
        <v>0.37019757970002709</v>
      </c>
      <c r="F51" s="57">
        <f t="shared" si="1"/>
        <v>0.32995871234132845</v>
      </c>
      <c r="G51" s="57">
        <v>0.2767</v>
      </c>
      <c r="H51" s="57">
        <f t="shared" si="2"/>
        <v>0.18912267658588339</v>
      </c>
      <c r="I51" s="57">
        <f t="shared" si="10"/>
        <v>0.10059716839674648</v>
      </c>
      <c r="J51" s="57">
        <f t="shared" si="4"/>
        <v>5.4322470934243104E-2</v>
      </c>
      <c r="K51" s="60">
        <v>45</v>
      </c>
      <c r="L51" s="61">
        <v>65</v>
      </c>
    </row>
    <row r="52" spans="1:12">
      <c r="A52" s="54">
        <v>46</v>
      </c>
      <c r="B52" s="57">
        <f t="shared" si="12"/>
        <v>0.38371405256152946</v>
      </c>
      <c r="C52" s="57">
        <f t="shared" si="13"/>
        <v>0.37987691203591417</v>
      </c>
      <c r="D52" s="57">
        <f t="shared" si="3"/>
        <v>0.37412120124749121</v>
      </c>
      <c r="E52" s="57">
        <f t="shared" si="0"/>
        <v>0.35301692835660714</v>
      </c>
      <c r="F52" s="57">
        <f t="shared" si="1"/>
        <v>0.31464552310045413</v>
      </c>
      <c r="G52" s="57">
        <v>0.26440000000000002</v>
      </c>
      <c r="H52" s="57">
        <f t="shared" si="2"/>
        <v>0.18034560470391883</v>
      </c>
      <c r="I52" s="57">
        <f t="shared" si="10"/>
        <v>9.5928513140382365E-2</v>
      </c>
      <c r="J52" s="57">
        <f t="shared" si="4"/>
        <v>5.180139709580648E-2</v>
      </c>
      <c r="K52" s="60">
        <v>46</v>
      </c>
      <c r="L52" s="61">
        <v>65</v>
      </c>
    </row>
    <row r="53" spans="1:12">
      <c r="A53" s="54">
        <v>47</v>
      </c>
      <c r="B53" s="57">
        <f t="shared" si="12"/>
        <v>0.36487632511806278</v>
      </c>
      <c r="C53" s="57">
        <f t="shared" si="13"/>
        <v>0.36122756186688215</v>
      </c>
      <c r="D53" s="57">
        <f t="shared" si="3"/>
        <v>0.35575441699011123</v>
      </c>
      <c r="E53" s="57">
        <f t="shared" si="0"/>
        <v>0.33568621910861779</v>
      </c>
      <c r="F53" s="57">
        <f t="shared" si="1"/>
        <v>0.29919858659681148</v>
      </c>
      <c r="G53" s="57">
        <v>0.25190000000000001</v>
      </c>
      <c r="H53" s="57">
        <f t="shared" si="2"/>
        <v>0.1714918728054895</v>
      </c>
      <c r="I53" s="57">
        <f t="shared" si="10"/>
        <v>9.1219081279515696E-2</v>
      </c>
      <c r="J53" s="57">
        <f t="shared" si="4"/>
        <v>4.9258303890938479E-2</v>
      </c>
      <c r="K53" s="60">
        <v>47</v>
      </c>
      <c r="L53" s="61">
        <v>65</v>
      </c>
    </row>
    <row r="54" spans="1:12">
      <c r="A54" s="54">
        <v>48</v>
      </c>
      <c r="B54" s="57">
        <f t="shared" si="12"/>
        <v>0.34587758267211199</v>
      </c>
      <c r="C54" s="57">
        <f t="shared" si="13"/>
        <v>0.34241880684539089</v>
      </c>
      <c r="D54" s="57">
        <f t="shared" si="3"/>
        <v>0.3372306431053092</v>
      </c>
      <c r="E54" s="57">
        <f t="shared" si="0"/>
        <v>0.31820737605834304</v>
      </c>
      <c r="F54" s="57">
        <f t="shared" si="1"/>
        <v>0.28361961779113182</v>
      </c>
      <c r="G54" s="57">
        <v>0.2392</v>
      </c>
      <c r="H54" s="57">
        <f t="shared" si="2"/>
        <v>0.16256246385589262</v>
      </c>
      <c r="I54" s="57">
        <f t="shared" si="10"/>
        <v>8.6469395668027998E-2</v>
      </c>
      <c r="J54" s="57">
        <f t="shared" si="4"/>
        <v>4.6693473660735126E-2</v>
      </c>
      <c r="K54" s="60">
        <v>48</v>
      </c>
      <c r="L54" s="61">
        <v>65</v>
      </c>
    </row>
    <row r="55" spans="1:12">
      <c r="A55" s="54">
        <v>49</v>
      </c>
      <c r="B55" s="57">
        <f t="shared" si="12"/>
        <v>0.32671984661744891</v>
      </c>
      <c r="C55" s="57">
        <f t="shared" si="13"/>
        <v>0.32345264815127439</v>
      </c>
      <c r="D55" s="57">
        <f t="shared" si="3"/>
        <v>0.31855185045201267</v>
      </c>
      <c r="E55" s="57">
        <f t="shared" si="0"/>
        <v>0.30058225888805301</v>
      </c>
      <c r="F55" s="57">
        <f t="shared" si="1"/>
        <v>0.26791027422630809</v>
      </c>
      <c r="G55" s="57">
        <v>0.22639999999999999</v>
      </c>
      <c r="H55" s="57">
        <f t="shared" si="2"/>
        <v>0.15355832791020096</v>
      </c>
      <c r="I55" s="57">
        <f t="shared" si="10"/>
        <v>8.1679961654362226E-2</v>
      </c>
      <c r="J55" s="57">
        <f>(1-((A55/L55)^1.4))*0.135</f>
        <v>4.4107179293355607E-2</v>
      </c>
      <c r="K55" s="60">
        <v>49</v>
      </c>
      <c r="L55" s="61">
        <v>65</v>
      </c>
    </row>
    <row r="56" spans="1:12">
      <c r="A56" s="54">
        <v>50</v>
      </c>
      <c r="B56" s="57">
        <f t="shared" si="12"/>
        <v>0.30740507205791734</v>
      </c>
      <c r="C56" s="57">
        <f>(1-(A56/L56)^1.4)*0.99</f>
        <v>0.30433102133733814</v>
      </c>
      <c r="D56" s="57">
        <f t="shared" si="3"/>
        <v>0.29971994525646939</v>
      </c>
      <c r="E56" s="57">
        <f>(1-((K56/L56)^1.4))*0.92</f>
        <v>0.28281266629328394</v>
      </c>
      <c r="F56" s="57">
        <f t="shared" si="1"/>
        <v>0.2520721590874922</v>
      </c>
      <c r="G56" s="57">
        <v>0.21340000000000001</v>
      </c>
      <c r="H56" s="57">
        <f t="shared" si="2"/>
        <v>0.14448038386722115</v>
      </c>
      <c r="I56" s="57">
        <f t="shared" si="10"/>
        <v>7.6851268014479335E-2</v>
      </c>
      <c r="J56" s="57">
        <f t="shared" si="4"/>
        <v>4.1499684727818842E-2</v>
      </c>
      <c r="K56" s="55">
        <v>50</v>
      </c>
      <c r="L56" s="56">
        <v>65</v>
      </c>
    </row>
  </sheetData>
  <mergeCells count="1">
    <mergeCell ref="A3:J3"/>
  </mergeCells>
  <printOptions horizontalCentered="1"/>
  <pageMargins left="0.32291666666666669" right="0.27083333333333331" top="0.42708333333333331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>
      <selection activeCell="E11" sqref="E11:F11"/>
    </sheetView>
  </sheetViews>
  <sheetFormatPr baseColWidth="10" defaultRowHeight="13.5"/>
  <cols>
    <col min="1" max="4" width="5.42578125" style="5" customWidth="1"/>
    <col min="5" max="5" width="10.85546875" style="5" customWidth="1"/>
    <col min="6" max="6" width="10.140625" style="5" customWidth="1"/>
    <col min="7" max="7" width="14.42578125" style="5" customWidth="1"/>
    <col min="8" max="8" width="8.42578125" style="5" customWidth="1"/>
    <col min="9" max="9" width="15.7109375" style="109" customWidth="1"/>
    <col min="10" max="16384" width="11.42578125" style="5"/>
  </cols>
  <sheetData>
    <row r="1" spans="1:9" ht="18.75" customHeight="1">
      <c r="A1" s="138" t="s">
        <v>126</v>
      </c>
      <c r="B1" s="139"/>
      <c r="C1" s="139"/>
      <c r="D1" s="139"/>
      <c r="E1" s="139"/>
      <c r="F1" s="139"/>
      <c r="G1" s="139"/>
      <c r="H1" s="139"/>
      <c r="I1" s="140"/>
    </row>
    <row r="2" spans="1:9" ht="18.75" customHeight="1">
      <c r="A2" s="199" t="s">
        <v>162</v>
      </c>
      <c r="B2" s="200"/>
      <c r="C2" s="200"/>
      <c r="D2" s="200"/>
      <c r="E2" s="200"/>
      <c r="F2" s="200"/>
      <c r="G2" s="200"/>
      <c r="H2" s="200"/>
      <c r="I2" s="201"/>
    </row>
    <row r="3" spans="1:9" ht="41.25" customHeight="1">
      <c r="A3" s="198" t="s">
        <v>21</v>
      </c>
      <c r="B3" s="198" t="s">
        <v>84</v>
      </c>
      <c r="C3" s="198" t="s">
        <v>22</v>
      </c>
      <c r="D3" s="198" t="s">
        <v>23</v>
      </c>
      <c r="E3" s="138" t="s">
        <v>85</v>
      </c>
      <c r="F3" s="139"/>
      <c r="G3" s="139"/>
      <c r="H3" s="139"/>
      <c r="I3" s="140"/>
    </row>
    <row r="4" spans="1:9" ht="41.25" customHeight="1">
      <c r="A4" s="198"/>
      <c r="B4" s="198"/>
      <c r="C4" s="198"/>
      <c r="D4" s="198"/>
      <c r="E4" s="199" t="s">
        <v>74</v>
      </c>
      <c r="F4" s="200"/>
      <c r="G4" s="200"/>
      <c r="H4" s="200"/>
      <c r="I4" s="201"/>
    </row>
    <row r="5" spans="1:9" ht="25.5">
      <c r="A5" s="195" t="s">
        <v>86</v>
      </c>
      <c r="B5" s="196"/>
      <c r="C5" s="196"/>
      <c r="D5" s="197"/>
      <c r="E5" s="195" t="s">
        <v>84</v>
      </c>
      <c r="F5" s="197"/>
      <c r="G5" s="120" t="s">
        <v>22</v>
      </c>
      <c r="H5" s="120" t="s">
        <v>23</v>
      </c>
      <c r="I5" s="121" t="s">
        <v>24</v>
      </c>
    </row>
    <row r="6" spans="1:9" ht="4.5" customHeight="1">
      <c r="A6" s="77"/>
      <c r="B6" s="6"/>
      <c r="C6" s="6"/>
      <c r="D6" s="6"/>
      <c r="E6" s="6"/>
      <c r="F6" s="6"/>
      <c r="G6" s="6"/>
      <c r="H6" s="6"/>
      <c r="I6" s="105"/>
    </row>
    <row r="7" spans="1:9" ht="16.5" customHeight="1">
      <c r="A7" s="86">
        <v>2</v>
      </c>
      <c r="B7" s="86">
        <v>1</v>
      </c>
      <c r="C7" s="86">
        <v>1</v>
      </c>
      <c r="D7" s="86">
        <v>1</v>
      </c>
      <c r="E7" s="132" t="s">
        <v>25</v>
      </c>
      <c r="F7" s="132"/>
      <c r="G7" s="86" t="s">
        <v>26</v>
      </c>
      <c r="H7" s="86" t="s">
        <v>19</v>
      </c>
      <c r="I7" s="106">
        <v>1666.96</v>
      </c>
    </row>
    <row r="8" spans="1:9" ht="16.5" customHeight="1">
      <c r="A8" s="86">
        <v>2</v>
      </c>
      <c r="B8" s="86">
        <v>1</v>
      </c>
      <c r="C8" s="86">
        <v>1</v>
      </c>
      <c r="D8" s="86">
        <v>2</v>
      </c>
      <c r="E8" s="132" t="s">
        <v>25</v>
      </c>
      <c r="F8" s="132"/>
      <c r="G8" s="86" t="s">
        <v>26</v>
      </c>
      <c r="H8" s="86" t="s">
        <v>28</v>
      </c>
      <c r="I8" s="106">
        <v>1425.51</v>
      </c>
    </row>
    <row r="9" spans="1:9" ht="16.5" customHeight="1">
      <c r="A9" s="86">
        <v>2</v>
      </c>
      <c r="B9" s="86">
        <v>1</v>
      </c>
      <c r="C9" s="86">
        <v>1</v>
      </c>
      <c r="D9" s="86">
        <v>3</v>
      </c>
      <c r="E9" s="132" t="s">
        <v>25</v>
      </c>
      <c r="F9" s="132"/>
      <c r="G9" s="86" t="s">
        <v>26</v>
      </c>
      <c r="H9" s="86" t="s">
        <v>29</v>
      </c>
      <c r="I9" s="106">
        <v>1275.93</v>
      </c>
    </row>
    <row r="10" spans="1:9" ht="16.5" customHeight="1">
      <c r="A10" s="86">
        <v>2</v>
      </c>
      <c r="B10" s="86">
        <v>1</v>
      </c>
      <c r="C10" s="86">
        <v>1</v>
      </c>
      <c r="D10" s="86">
        <v>4</v>
      </c>
      <c r="E10" s="132" t="s">
        <v>27</v>
      </c>
      <c r="F10" s="132"/>
      <c r="G10" s="86" t="s">
        <v>27</v>
      </c>
      <c r="H10" s="86" t="s">
        <v>121</v>
      </c>
      <c r="I10" s="103" t="s">
        <v>121</v>
      </c>
    </row>
    <row r="11" spans="1:9" ht="16.5" customHeight="1" thickBot="1">
      <c r="A11" s="95">
        <v>2</v>
      </c>
      <c r="B11" s="95">
        <v>1</v>
      </c>
      <c r="C11" s="95">
        <v>1</v>
      </c>
      <c r="D11" s="95">
        <v>5</v>
      </c>
      <c r="E11" s="194" t="s">
        <v>27</v>
      </c>
      <c r="F11" s="194"/>
      <c r="G11" s="95" t="s">
        <v>27</v>
      </c>
      <c r="H11" s="95" t="s">
        <v>121</v>
      </c>
      <c r="I11" s="104" t="s">
        <v>121</v>
      </c>
    </row>
    <row r="12" spans="1:9" ht="16.5" customHeight="1" thickTop="1">
      <c r="A12" s="86">
        <v>2</v>
      </c>
      <c r="B12" s="86">
        <v>1</v>
      </c>
      <c r="C12" s="86">
        <v>2</v>
      </c>
      <c r="D12" s="86">
        <v>1</v>
      </c>
      <c r="E12" s="132" t="s">
        <v>25</v>
      </c>
      <c r="F12" s="132"/>
      <c r="G12" s="86" t="s">
        <v>87</v>
      </c>
      <c r="H12" s="86" t="s">
        <v>19</v>
      </c>
      <c r="I12" s="106">
        <v>2426</v>
      </c>
    </row>
    <row r="13" spans="1:9" ht="16.5" customHeight="1">
      <c r="A13" s="86">
        <v>2</v>
      </c>
      <c r="B13" s="86">
        <v>1</v>
      </c>
      <c r="C13" s="86">
        <v>2</v>
      </c>
      <c r="D13" s="86">
        <v>2</v>
      </c>
      <c r="E13" s="132" t="s">
        <v>25</v>
      </c>
      <c r="F13" s="132"/>
      <c r="G13" s="86" t="s">
        <v>87</v>
      </c>
      <c r="H13" s="86" t="s">
        <v>28</v>
      </c>
      <c r="I13" s="106">
        <v>2011.66</v>
      </c>
    </row>
    <row r="14" spans="1:9" ht="16.5" customHeight="1">
      <c r="A14" s="86">
        <v>2</v>
      </c>
      <c r="B14" s="86">
        <v>1</v>
      </c>
      <c r="C14" s="86">
        <v>2</v>
      </c>
      <c r="D14" s="86">
        <v>3</v>
      </c>
      <c r="E14" s="132" t="s">
        <v>25</v>
      </c>
      <c r="F14" s="132"/>
      <c r="G14" s="86" t="s">
        <v>87</v>
      </c>
      <c r="H14" s="86" t="s">
        <v>29</v>
      </c>
      <c r="I14" s="106">
        <v>1750.37</v>
      </c>
    </row>
    <row r="15" spans="1:9" ht="16.5" customHeight="1">
      <c r="A15" s="86">
        <v>2</v>
      </c>
      <c r="B15" s="86">
        <v>1</v>
      </c>
      <c r="C15" s="86">
        <v>2</v>
      </c>
      <c r="D15" s="86">
        <v>4</v>
      </c>
      <c r="E15" s="132" t="s">
        <v>27</v>
      </c>
      <c r="F15" s="132"/>
      <c r="G15" s="86" t="s">
        <v>27</v>
      </c>
      <c r="H15" s="86" t="s">
        <v>121</v>
      </c>
      <c r="I15" s="103" t="s">
        <v>121</v>
      </c>
    </row>
    <row r="16" spans="1:9" ht="16.5" customHeight="1" thickBot="1">
      <c r="A16" s="95">
        <v>2</v>
      </c>
      <c r="B16" s="95">
        <v>1</v>
      </c>
      <c r="C16" s="95">
        <v>2</v>
      </c>
      <c r="D16" s="95">
        <v>5</v>
      </c>
      <c r="E16" s="194" t="s">
        <v>27</v>
      </c>
      <c r="F16" s="194"/>
      <c r="G16" s="95" t="s">
        <v>27</v>
      </c>
      <c r="H16" s="95" t="s">
        <v>121</v>
      </c>
      <c r="I16" s="104" t="s">
        <v>121</v>
      </c>
    </row>
    <row r="17" spans="1:9" ht="16.5" customHeight="1" thickTop="1">
      <c r="A17" s="86">
        <v>2</v>
      </c>
      <c r="B17" s="86">
        <v>1</v>
      </c>
      <c r="C17" s="86">
        <v>3</v>
      </c>
      <c r="D17" s="86">
        <v>1</v>
      </c>
      <c r="E17" s="132" t="s">
        <v>25</v>
      </c>
      <c r="F17" s="132"/>
      <c r="G17" s="86" t="s">
        <v>30</v>
      </c>
      <c r="H17" s="86" t="s">
        <v>19</v>
      </c>
      <c r="I17" s="106">
        <v>3924.78</v>
      </c>
    </row>
    <row r="18" spans="1:9" ht="16.5" customHeight="1">
      <c r="A18" s="86">
        <v>2</v>
      </c>
      <c r="B18" s="86">
        <v>1</v>
      </c>
      <c r="C18" s="86">
        <v>3</v>
      </c>
      <c r="D18" s="86">
        <v>2</v>
      </c>
      <c r="E18" s="132" t="s">
        <v>25</v>
      </c>
      <c r="F18" s="132"/>
      <c r="G18" s="86" t="s">
        <v>30</v>
      </c>
      <c r="H18" s="86" t="s">
        <v>28</v>
      </c>
      <c r="I18" s="106">
        <v>3547.79</v>
      </c>
    </row>
    <row r="19" spans="1:9" ht="16.5" customHeight="1">
      <c r="A19" s="86">
        <v>2</v>
      </c>
      <c r="B19" s="86">
        <v>1</v>
      </c>
      <c r="C19" s="86">
        <v>3</v>
      </c>
      <c r="D19" s="86">
        <v>3</v>
      </c>
      <c r="E19" s="132" t="s">
        <v>25</v>
      </c>
      <c r="F19" s="132"/>
      <c r="G19" s="86" t="s">
        <v>30</v>
      </c>
      <c r="H19" s="86" t="s">
        <v>29</v>
      </c>
      <c r="I19" s="106">
        <v>2968.7</v>
      </c>
    </row>
    <row r="20" spans="1:9" ht="16.5" customHeight="1">
      <c r="A20" s="86">
        <v>2</v>
      </c>
      <c r="B20" s="86">
        <v>1</v>
      </c>
      <c r="C20" s="86">
        <v>3</v>
      </c>
      <c r="D20" s="86">
        <v>4</v>
      </c>
      <c r="E20" s="132" t="s">
        <v>27</v>
      </c>
      <c r="F20" s="132"/>
      <c r="G20" s="86" t="s">
        <v>27</v>
      </c>
      <c r="H20" s="86" t="s">
        <v>121</v>
      </c>
      <c r="I20" s="103" t="s">
        <v>121</v>
      </c>
    </row>
    <row r="21" spans="1:9" ht="16.5" customHeight="1" thickBot="1">
      <c r="A21" s="95">
        <v>2</v>
      </c>
      <c r="B21" s="95">
        <v>1</v>
      </c>
      <c r="C21" s="95">
        <v>3</v>
      </c>
      <c r="D21" s="95">
        <v>5</v>
      </c>
      <c r="E21" s="194" t="s">
        <v>27</v>
      </c>
      <c r="F21" s="194"/>
      <c r="G21" s="95" t="s">
        <v>27</v>
      </c>
      <c r="H21" s="95" t="s">
        <v>121</v>
      </c>
      <c r="I21" s="104" t="s">
        <v>121</v>
      </c>
    </row>
    <row r="22" spans="1:9" ht="16.5" customHeight="1" thickTop="1">
      <c r="A22" s="86">
        <v>2</v>
      </c>
      <c r="B22" s="86">
        <v>1</v>
      </c>
      <c r="C22" s="86">
        <v>4</v>
      </c>
      <c r="D22" s="86">
        <v>1</v>
      </c>
      <c r="E22" s="132" t="s">
        <v>25</v>
      </c>
      <c r="F22" s="132"/>
      <c r="G22" s="86" t="s">
        <v>31</v>
      </c>
      <c r="H22" s="86" t="s">
        <v>19</v>
      </c>
      <c r="I22" s="106">
        <v>5856.52</v>
      </c>
    </row>
    <row r="23" spans="1:9" ht="16.5" customHeight="1">
      <c r="A23" s="86">
        <v>2</v>
      </c>
      <c r="B23" s="86">
        <v>1</v>
      </c>
      <c r="C23" s="86">
        <v>4</v>
      </c>
      <c r="D23" s="86">
        <v>2</v>
      </c>
      <c r="E23" s="132" t="s">
        <v>25</v>
      </c>
      <c r="F23" s="132"/>
      <c r="G23" s="86" t="s">
        <v>31</v>
      </c>
      <c r="H23" s="86" t="s">
        <v>28</v>
      </c>
      <c r="I23" s="106">
        <v>4775.8100000000004</v>
      </c>
    </row>
    <row r="24" spans="1:9" ht="16.5" customHeight="1">
      <c r="A24" s="86">
        <v>2</v>
      </c>
      <c r="B24" s="86">
        <v>1</v>
      </c>
      <c r="C24" s="86">
        <v>4</v>
      </c>
      <c r="D24" s="86">
        <v>3</v>
      </c>
      <c r="E24" s="132" t="s">
        <v>25</v>
      </c>
      <c r="F24" s="132"/>
      <c r="G24" s="86" t="s">
        <v>31</v>
      </c>
      <c r="H24" s="86" t="s">
        <v>29</v>
      </c>
      <c r="I24" s="106">
        <v>4484.3900000000003</v>
      </c>
    </row>
    <row r="25" spans="1:9" ht="16.5" customHeight="1">
      <c r="A25" s="86">
        <v>2</v>
      </c>
      <c r="B25" s="86">
        <v>1</v>
      </c>
      <c r="C25" s="86">
        <v>4</v>
      </c>
      <c r="D25" s="86">
        <v>4</v>
      </c>
      <c r="E25" s="132" t="s">
        <v>27</v>
      </c>
      <c r="F25" s="132"/>
      <c r="G25" s="86" t="s">
        <v>27</v>
      </c>
      <c r="H25" s="86" t="s">
        <v>121</v>
      </c>
      <c r="I25" s="103" t="s">
        <v>121</v>
      </c>
    </row>
    <row r="26" spans="1:9" ht="16.5" customHeight="1" thickBot="1">
      <c r="A26" s="95">
        <v>2</v>
      </c>
      <c r="B26" s="95">
        <v>1</v>
      </c>
      <c r="C26" s="95">
        <v>4</v>
      </c>
      <c r="D26" s="95">
        <v>5</v>
      </c>
      <c r="E26" s="194" t="s">
        <v>27</v>
      </c>
      <c r="F26" s="194"/>
      <c r="G26" s="95" t="s">
        <v>27</v>
      </c>
      <c r="H26" s="95" t="s">
        <v>121</v>
      </c>
      <c r="I26" s="104" t="s">
        <v>121</v>
      </c>
    </row>
    <row r="27" spans="1:9" ht="16.5" customHeight="1" thickTop="1">
      <c r="A27" s="86">
        <v>2</v>
      </c>
      <c r="B27" s="86">
        <v>1</v>
      </c>
      <c r="C27" s="86">
        <v>5</v>
      </c>
      <c r="D27" s="86">
        <v>1</v>
      </c>
      <c r="E27" s="132" t="s">
        <v>25</v>
      </c>
      <c r="F27" s="132"/>
      <c r="G27" s="86" t="s">
        <v>32</v>
      </c>
      <c r="H27" s="86" t="s">
        <v>19</v>
      </c>
      <c r="I27" s="106">
        <v>8175.02</v>
      </c>
    </row>
    <row r="28" spans="1:9" ht="16.5" customHeight="1">
      <c r="A28" s="86">
        <v>2</v>
      </c>
      <c r="B28" s="86">
        <v>1</v>
      </c>
      <c r="C28" s="86">
        <v>5</v>
      </c>
      <c r="D28" s="86">
        <v>2</v>
      </c>
      <c r="E28" s="132" t="s">
        <v>25</v>
      </c>
      <c r="F28" s="132"/>
      <c r="G28" s="86" t="s">
        <v>32</v>
      </c>
      <c r="H28" s="86" t="s">
        <v>28</v>
      </c>
      <c r="I28" s="106">
        <v>7395.76</v>
      </c>
    </row>
    <row r="29" spans="1:9" ht="16.5" customHeight="1">
      <c r="A29" s="86">
        <v>2</v>
      </c>
      <c r="B29" s="86">
        <v>1</v>
      </c>
      <c r="C29" s="86">
        <v>5</v>
      </c>
      <c r="D29" s="86">
        <v>3</v>
      </c>
      <c r="E29" s="132" t="s">
        <v>25</v>
      </c>
      <c r="F29" s="132"/>
      <c r="G29" s="86" t="s">
        <v>31</v>
      </c>
      <c r="H29" s="86" t="s">
        <v>29</v>
      </c>
      <c r="I29" s="106">
        <v>6946.14</v>
      </c>
    </row>
    <row r="30" spans="1:9" ht="16.5" customHeight="1">
      <c r="A30" s="86">
        <v>2</v>
      </c>
      <c r="B30" s="86">
        <v>1</v>
      </c>
      <c r="C30" s="86">
        <v>5</v>
      </c>
      <c r="D30" s="86">
        <v>4</v>
      </c>
      <c r="E30" s="132" t="s">
        <v>27</v>
      </c>
      <c r="F30" s="132"/>
      <c r="G30" s="86" t="s">
        <v>27</v>
      </c>
      <c r="H30" s="86" t="s">
        <v>121</v>
      </c>
      <c r="I30" s="103" t="s">
        <v>121</v>
      </c>
    </row>
    <row r="31" spans="1:9" ht="16.5" customHeight="1" thickBot="1">
      <c r="A31" s="95">
        <v>2</v>
      </c>
      <c r="B31" s="95">
        <v>1</v>
      </c>
      <c r="C31" s="95">
        <v>5</v>
      </c>
      <c r="D31" s="95">
        <v>5</v>
      </c>
      <c r="E31" s="194" t="s">
        <v>27</v>
      </c>
      <c r="F31" s="194"/>
      <c r="G31" s="95" t="s">
        <v>27</v>
      </c>
      <c r="H31" s="95" t="s">
        <v>121</v>
      </c>
      <c r="I31" s="104" t="s">
        <v>121</v>
      </c>
    </row>
    <row r="32" spans="1:9" ht="16.5" customHeight="1" thickTop="1">
      <c r="A32" s="86">
        <v>2</v>
      </c>
      <c r="B32" s="86">
        <v>1</v>
      </c>
      <c r="C32" s="86">
        <v>1</v>
      </c>
      <c r="D32" s="86">
        <v>1</v>
      </c>
      <c r="E32" s="132" t="s">
        <v>33</v>
      </c>
      <c r="F32" s="132"/>
      <c r="G32" s="86" t="s">
        <v>87</v>
      </c>
      <c r="H32" s="86" t="s">
        <v>19</v>
      </c>
      <c r="I32" s="106">
        <v>2599.71</v>
      </c>
    </row>
    <row r="33" spans="1:9" ht="16.5" customHeight="1">
      <c r="A33" s="86">
        <v>2</v>
      </c>
      <c r="B33" s="86">
        <v>1</v>
      </c>
      <c r="C33" s="86">
        <v>1</v>
      </c>
      <c r="D33" s="86">
        <v>2</v>
      </c>
      <c r="E33" s="132" t="s">
        <v>33</v>
      </c>
      <c r="F33" s="132"/>
      <c r="G33" s="86" t="s">
        <v>87</v>
      </c>
      <c r="H33" s="86" t="s">
        <v>28</v>
      </c>
      <c r="I33" s="106">
        <v>2198.54</v>
      </c>
    </row>
    <row r="34" spans="1:9" ht="16.5" customHeight="1" thickBot="1">
      <c r="A34" s="95">
        <v>2</v>
      </c>
      <c r="B34" s="95">
        <v>1</v>
      </c>
      <c r="C34" s="95">
        <v>1</v>
      </c>
      <c r="D34" s="95">
        <v>3</v>
      </c>
      <c r="E34" s="194" t="s">
        <v>33</v>
      </c>
      <c r="F34" s="194"/>
      <c r="G34" s="95" t="s">
        <v>87</v>
      </c>
      <c r="H34" s="95" t="s">
        <v>29</v>
      </c>
      <c r="I34" s="107">
        <v>1853.67</v>
      </c>
    </row>
    <row r="35" spans="1:9" ht="16.5" customHeight="1" thickTop="1">
      <c r="A35" s="86">
        <v>2</v>
      </c>
      <c r="B35" s="86">
        <v>1</v>
      </c>
      <c r="C35" s="86">
        <v>1</v>
      </c>
      <c r="D35" s="86">
        <v>1</v>
      </c>
      <c r="E35" s="132" t="s">
        <v>33</v>
      </c>
      <c r="F35" s="132"/>
      <c r="G35" s="86" t="s">
        <v>30</v>
      </c>
      <c r="H35" s="86" t="s">
        <v>19</v>
      </c>
      <c r="I35" s="108">
        <v>3534.15</v>
      </c>
    </row>
    <row r="36" spans="1:9" ht="16.5" customHeight="1">
      <c r="A36" s="86">
        <v>2</v>
      </c>
      <c r="B36" s="86">
        <v>1</v>
      </c>
      <c r="C36" s="86">
        <v>1</v>
      </c>
      <c r="D36" s="86">
        <v>2</v>
      </c>
      <c r="E36" s="132" t="s">
        <v>33</v>
      </c>
      <c r="F36" s="132"/>
      <c r="G36" s="86" t="s">
        <v>30</v>
      </c>
      <c r="H36" s="86" t="s">
        <v>28</v>
      </c>
      <c r="I36" s="106">
        <v>2856.4</v>
      </c>
    </row>
    <row r="37" spans="1:9" ht="16.5" customHeight="1" thickBot="1">
      <c r="A37" s="95">
        <v>2</v>
      </c>
      <c r="B37" s="95">
        <v>1</v>
      </c>
      <c r="C37" s="95">
        <v>1</v>
      </c>
      <c r="D37" s="95">
        <v>3</v>
      </c>
      <c r="E37" s="194" t="s">
        <v>33</v>
      </c>
      <c r="F37" s="194"/>
      <c r="G37" s="95" t="s">
        <v>30</v>
      </c>
      <c r="H37" s="95" t="s">
        <v>29</v>
      </c>
      <c r="I37" s="107">
        <v>2264.81</v>
      </c>
    </row>
    <row r="38" spans="1:9" ht="16.5" customHeight="1" thickTop="1">
      <c r="A38" s="86">
        <v>2</v>
      </c>
      <c r="B38" s="86">
        <v>1</v>
      </c>
      <c r="C38" s="86">
        <v>1</v>
      </c>
      <c r="D38" s="86">
        <v>1</v>
      </c>
      <c r="E38" s="132" t="s">
        <v>33</v>
      </c>
      <c r="F38" s="132"/>
      <c r="G38" s="86" t="s">
        <v>31</v>
      </c>
      <c r="H38" s="86" t="s">
        <v>19</v>
      </c>
      <c r="I38" s="108">
        <v>5486.2</v>
      </c>
    </row>
    <row r="39" spans="1:9" ht="16.5" customHeight="1">
      <c r="A39" s="86">
        <v>2</v>
      </c>
      <c r="B39" s="86">
        <v>1</v>
      </c>
      <c r="C39" s="86">
        <v>1</v>
      </c>
      <c r="D39" s="86">
        <v>2</v>
      </c>
      <c r="E39" s="132" t="s">
        <v>33</v>
      </c>
      <c r="F39" s="132"/>
      <c r="G39" s="86" t="s">
        <v>31</v>
      </c>
      <c r="H39" s="86" t="s">
        <v>28</v>
      </c>
      <c r="I39" s="106">
        <v>4853.67</v>
      </c>
    </row>
    <row r="40" spans="1:9" ht="16.5" customHeight="1">
      <c r="A40" s="86">
        <v>2</v>
      </c>
      <c r="B40" s="86">
        <v>1</v>
      </c>
      <c r="C40" s="86">
        <v>1</v>
      </c>
      <c r="D40" s="86">
        <v>3</v>
      </c>
      <c r="E40" s="132" t="s">
        <v>33</v>
      </c>
      <c r="F40" s="132"/>
      <c r="G40" s="86" t="s">
        <v>31</v>
      </c>
      <c r="H40" s="86" t="s">
        <v>29</v>
      </c>
      <c r="I40" s="106">
        <v>4100.8100000000004</v>
      </c>
    </row>
  </sheetData>
  <mergeCells count="44">
    <mergeCell ref="E31:F31"/>
    <mergeCell ref="E25:F25"/>
    <mergeCell ref="E27:F27"/>
    <mergeCell ref="E28:F28"/>
    <mergeCell ref="E29:F29"/>
    <mergeCell ref="E30:F30"/>
    <mergeCell ref="E26:F26"/>
    <mergeCell ref="A1:I1"/>
    <mergeCell ref="A2:I2"/>
    <mergeCell ref="E9:F9"/>
    <mergeCell ref="E10:F10"/>
    <mergeCell ref="E11:F11"/>
    <mergeCell ref="E3:I3"/>
    <mergeCell ref="A3:A4"/>
    <mergeCell ref="B3:B4"/>
    <mergeCell ref="C3:C4"/>
    <mergeCell ref="D3:D4"/>
    <mergeCell ref="E4:I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4:F14"/>
    <mergeCell ref="A5:D5"/>
    <mergeCell ref="E5:F5"/>
    <mergeCell ref="E7:F7"/>
    <mergeCell ref="E8:F8"/>
    <mergeCell ref="E12:F12"/>
    <mergeCell ref="E13:F13"/>
    <mergeCell ref="E37:F37"/>
    <mergeCell ref="E38:F38"/>
    <mergeCell ref="E39:F39"/>
    <mergeCell ref="E40:F40"/>
    <mergeCell ref="E32:F32"/>
    <mergeCell ref="E33:F33"/>
    <mergeCell ref="E34:F34"/>
    <mergeCell ref="E35:F35"/>
    <mergeCell ref="E36:F36"/>
  </mergeCells>
  <printOptions horizontalCentered="1"/>
  <pageMargins left="0.19685039370078741" right="0.19685039370078741" top="0.19685039370078741" bottom="0.19685039370078741" header="0.31496062992125984" footer="0.31496062992125984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topLeftCell="A25" zoomScale="96" zoomScaleSheetLayoutView="96" workbookViewId="0">
      <selection activeCell="A2" sqref="A2:J2"/>
    </sheetView>
  </sheetViews>
  <sheetFormatPr baseColWidth="10" defaultRowHeight="13.5"/>
  <cols>
    <col min="1" max="3" width="5.7109375" style="7" customWidth="1"/>
    <col min="4" max="4" width="6.28515625" style="7" customWidth="1"/>
    <col min="5" max="5" width="11.42578125" style="7"/>
    <col min="6" max="6" width="9.42578125" style="7" customWidth="1"/>
    <col min="7" max="7" width="12" style="7" customWidth="1"/>
    <col min="8" max="8" width="8.85546875" style="7" customWidth="1"/>
    <col min="9" max="16384" width="11.42578125" style="7"/>
  </cols>
  <sheetData>
    <row r="1" spans="1:10" ht="15" customHeight="1">
      <c r="A1" s="177" t="s">
        <v>126</v>
      </c>
      <c r="B1" s="178"/>
      <c r="C1" s="178"/>
      <c r="D1" s="178"/>
      <c r="E1" s="178"/>
      <c r="F1" s="178"/>
      <c r="G1" s="178"/>
      <c r="H1" s="178"/>
      <c r="I1" s="178"/>
      <c r="J1" s="179"/>
    </row>
    <row r="2" spans="1:10" ht="15" customHeight="1">
      <c r="A2" s="183" t="s">
        <v>114</v>
      </c>
      <c r="B2" s="184"/>
      <c r="C2" s="184"/>
      <c r="D2" s="184"/>
      <c r="E2" s="184"/>
      <c r="F2" s="184"/>
      <c r="G2" s="184"/>
      <c r="H2" s="184"/>
      <c r="I2" s="184"/>
      <c r="J2" s="185"/>
    </row>
    <row r="3" spans="1:10" ht="48" customHeight="1">
      <c r="A3" s="198" t="s">
        <v>21</v>
      </c>
      <c r="B3" s="198" t="s">
        <v>84</v>
      </c>
      <c r="C3" s="198" t="s">
        <v>22</v>
      </c>
      <c r="D3" s="198" t="s">
        <v>23</v>
      </c>
      <c r="E3" s="138" t="s">
        <v>85</v>
      </c>
      <c r="F3" s="139"/>
      <c r="G3" s="139"/>
      <c r="H3" s="139"/>
      <c r="I3" s="139"/>
      <c r="J3" s="140"/>
    </row>
    <row r="4" spans="1:10" ht="48" customHeight="1">
      <c r="A4" s="198"/>
      <c r="B4" s="198"/>
      <c r="C4" s="198"/>
      <c r="D4" s="198"/>
      <c r="E4" s="199" t="s">
        <v>74</v>
      </c>
      <c r="F4" s="200"/>
      <c r="G4" s="200"/>
      <c r="H4" s="200"/>
      <c r="I4" s="200"/>
      <c r="J4" s="201"/>
    </row>
    <row r="5" spans="1:10" ht="30.75" customHeight="1">
      <c r="A5" s="131" t="s">
        <v>86</v>
      </c>
      <c r="B5" s="131"/>
      <c r="C5" s="131"/>
      <c r="D5" s="131"/>
      <c r="E5" s="131" t="s">
        <v>84</v>
      </c>
      <c r="F5" s="131"/>
      <c r="G5" s="25" t="s">
        <v>22</v>
      </c>
      <c r="H5" s="25" t="s">
        <v>23</v>
      </c>
      <c r="I5" s="131" t="s">
        <v>24</v>
      </c>
      <c r="J5" s="131"/>
    </row>
    <row r="6" spans="1:10" ht="15" customHeight="1">
      <c r="A6" s="10">
        <v>2</v>
      </c>
      <c r="B6" s="10">
        <v>2</v>
      </c>
      <c r="C6" s="10">
        <v>5</v>
      </c>
      <c r="D6" s="10">
        <v>1</v>
      </c>
      <c r="E6" s="132" t="s">
        <v>34</v>
      </c>
      <c r="F6" s="132"/>
      <c r="G6" s="10" t="s">
        <v>27</v>
      </c>
      <c r="H6" s="10" t="s">
        <v>19</v>
      </c>
      <c r="I6" s="132" t="s">
        <v>27</v>
      </c>
      <c r="J6" s="132"/>
    </row>
    <row r="7" spans="1:10" ht="15" customHeight="1">
      <c r="A7" s="10">
        <v>2</v>
      </c>
      <c r="B7" s="10">
        <v>2</v>
      </c>
      <c r="C7" s="10">
        <v>5</v>
      </c>
      <c r="D7" s="10">
        <v>2</v>
      </c>
      <c r="E7" s="132" t="s">
        <v>34</v>
      </c>
      <c r="F7" s="132"/>
      <c r="G7" s="10" t="s">
        <v>27</v>
      </c>
      <c r="H7" s="10" t="s">
        <v>28</v>
      </c>
      <c r="I7" s="132" t="s">
        <v>27</v>
      </c>
      <c r="J7" s="132"/>
    </row>
    <row r="8" spans="1:10" ht="15" customHeight="1">
      <c r="A8" s="10">
        <v>2</v>
      </c>
      <c r="B8" s="10">
        <v>2</v>
      </c>
      <c r="C8" s="10">
        <v>5</v>
      </c>
      <c r="D8" s="10">
        <v>3</v>
      </c>
      <c r="E8" s="132" t="s">
        <v>34</v>
      </c>
      <c r="F8" s="132"/>
      <c r="G8" s="10" t="s">
        <v>27</v>
      </c>
      <c r="H8" s="10" t="s">
        <v>29</v>
      </c>
      <c r="I8" s="132" t="s">
        <v>27</v>
      </c>
      <c r="J8" s="132"/>
    </row>
    <row r="9" spans="1:10" ht="3.75" customHeight="1">
      <c r="A9" s="11"/>
      <c r="B9" s="8"/>
      <c r="C9" s="8"/>
      <c r="D9" s="8"/>
      <c r="E9" s="8"/>
      <c r="F9" s="8"/>
      <c r="G9" s="8"/>
      <c r="H9" s="8"/>
      <c r="I9" s="8"/>
      <c r="J9" s="12"/>
    </row>
    <row r="10" spans="1:10" ht="15" customHeight="1">
      <c r="A10" s="10">
        <v>2</v>
      </c>
      <c r="B10" s="10">
        <v>2</v>
      </c>
      <c r="C10" s="10">
        <v>6</v>
      </c>
      <c r="D10" s="10">
        <v>1</v>
      </c>
      <c r="E10" s="132" t="s">
        <v>34</v>
      </c>
      <c r="F10" s="132"/>
      <c r="G10" s="10" t="s">
        <v>27</v>
      </c>
      <c r="H10" s="10" t="s">
        <v>19</v>
      </c>
      <c r="I10" s="132" t="s">
        <v>27</v>
      </c>
      <c r="J10" s="132"/>
    </row>
    <row r="11" spans="1:10" ht="15" customHeight="1">
      <c r="A11" s="10">
        <v>2</v>
      </c>
      <c r="B11" s="10">
        <v>2</v>
      </c>
      <c r="C11" s="10">
        <v>6</v>
      </c>
      <c r="D11" s="10">
        <v>2</v>
      </c>
      <c r="E11" s="132" t="s">
        <v>34</v>
      </c>
      <c r="F11" s="132"/>
      <c r="G11" s="10" t="s">
        <v>27</v>
      </c>
      <c r="H11" s="10" t="s">
        <v>28</v>
      </c>
      <c r="I11" s="132" t="s">
        <v>27</v>
      </c>
      <c r="J11" s="132"/>
    </row>
    <row r="12" spans="1:10" ht="15" customHeight="1">
      <c r="A12" s="10">
        <v>2</v>
      </c>
      <c r="B12" s="10">
        <v>2</v>
      </c>
      <c r="C12" s="10">
        <v>6</v>
      </c>
      <c r="D12" s="10">
        <v>3</v>
      </c>
      <c r="E12" s="132" t="s">
        <v>34</v>
      </c>
      <c r="F12" s="132"/>
      <c r="G12" s="10" t="s">
        <v>27</v>
      </c>
      <c r="H12" s="10" t="s">
        <v>29</v>
      </c>
      <c r="I12" s="132" t="s">
        <v>27</v>
      </c>
      <c r="J12" s="132"/>
    </row>
    <row r="13" spans="1:10" ht="4.5" customHeight="1">
      <c r="A13" s="11"/>
      <c r="B13" s="8"/>
      <c r="C13" s="8"/>
      <c r="D13" s="8"/>
      <c r="E13" s="8"/>
      <c r="F13" s="8"/>
      <c r="G13" s="8"/>
      <c r="H13" s="8"/>
      <c r="I13" s="202"/>
      <c r="J13" s="203"/>
    </row>
    <row r="14" spans="1:10" ht="15" customHeight="1">
      <c r="A14" s="10">
        <v>2</v>
      </c>
      <c r="B14" s="10">
        <v>2</v>
      </c>
      <c r="C14" s="10">
        <v>7</v>
      </c>
      <c r="D14" s="10">
        <v>1</v>
      </c>
      <c r="E14" s="132" t="s">
        <v>35</v>
      </c>
      <c r="F14" s="132"/>
      <c r="G14" s="10" t="s">
        <v>27</v>
      </c>
      <c r="H14" s="10" t="s">
        <v>19</v>
      </c>
      <c r="I14" s="132" t="s">
        <v>27</v>
      </c>
      <c r="J14" s="132"/>
    </row>
    <row r="15" spans="1:10" ht="15" customHeight="1">
      <c r="A15" s="10">
        <v>2</v>
      </c>
      <c r="B15" s="10">
        <v>2</v>
      </c>
      <c r="C15" s="10">
        <v>7</v>
      </c>
      <c r="D15" s="10">
        <v>2</v>
      </c>
      <c r="E15" s="132" t="s">
        <v>35</v>
      </c>
      <c r="F15" s="132"/>
      <c r="G15" s="10" t="s">
        <v>27</v>
      </c>
      <c r="H15" s="10" t="s">
        <v>28</v>
      </c>
      <c r="I15" s="132" t="s">
        <v>27</v>
      </c>
      <c r="J15" s="132"/>
    </row>
    <row r="16" spans="1:10" ht="15" customHeight="1">
      <c r="A16" s="10">
        <v>2</v>
      </c>
      <c r="B16" s="10">
        <v>2</v>
      </c>
      <c r="C16" s="10">
        <v>7</v>
      </c>
      <c r="D16" s="10">
        <v>3</v>
      </c>
      <c r="E16" s="132" t="s">
        <v>35</v>
      </c>
      <c r="F16" s="132"/>
      <c r="G16" s="10" t="s">
        <v>27</v>
      </c>
      <c r="H16" s="10" t="s">
        <v>29</v>
      </c>
      <c r="I16" s="132" t="s">
        <v>27</v>
      </c>
      <c r="J16" s="132"/>
    </row>
    <row r="17" spans="1:10" ht="4.5" customHeight="1">
      <c r="A17" s="11"/>
      <c r="B17" s="8"/>
      <c r="C17" s="8"/>
      <c r="D17" s="8"/>
      <c r="E17" s="8"/>
      <c r="F17" s="8"/>
      <c r="G17" s="8"/>
      <c r="H17" s="8"/>
      <c r="I17" s="202"/>
      <c r="J17" s="203"/>
    </row>
    <row r="18" spans="1:10" ht="15" customHeight="1">
      <c r="A18" s="10">
        <v>2</v>
      </c>
      <c r="B18" s="10">
        <v>2</v>
      </c>
      <c r="C18" s="10">
        <v>8</v>
      </c>
      <c r="D18" s="10">
        <v>1</v>
      </c>
      <c r="E18" s="132" t="s">
        <v>36</v>
      </c>
      <c r="F18" s="132"/>
      <c r="G18" s="10" t="s">
        <v>27</v>
      </c>
      <c r="H18" s="10" t="s">
        <v>19</v>
      </c>
      <c r="I18" s="132" t="s">
        <v>27</v>
      </c>
      <c r="J18" s="132"/>
    </row>
    <row r="19" spans="1:10" ht="15" customHeight="1">
      <c r="A19" s="10">
        <v>2</v>
      </c>
      <c r="B19" s="10">
        <v>2</v>
      </c>
      <c r="C19" s="10">
        <v>8</v>
      </c>
      <c r="D19" s="10">
        <v>2</v>
      </c>
      <c r="E19" s="132" t="s">
        <v>36</v>
      </c>
      <c r="F19" s="132"/>
      <c r="G19" s="10" t="s">
        <v>27</v>
      </c>
      <c r="H19" s="10" t="s">
        <v>28</v>
      </c>
      <c r="I19" s="132" t="s">
        <v>27</v>
      </c>
      <c r="J19" s="132"/>
    </row>
    <row r="20" spans="1:10" ht="15" customHeight="1">
      <c r="A20" s="10">
        <v>2</v>
      </c>
      <c r="B20" s="10">
        <v>2</v>
      </c>
      <c r="C20" s="10">
        <v>8</v>
      </c>
      <c r="D20" s="10">
        <v>3</v>
      </c>
      <c r="E20" s="132" t="s">
        <v>36</v>
      </c>
      <c r="F20" s="132"/>
      <c r="G20" s="10" t="s">
        <v>27</v>
      </c>
      <c r="H20" s="10" t="s">
        <v>29</v>
      </c>
      <c r="I20" s="132" t="s">
        <v>27</v>
      </c>
      <c r="J20" s="132"/>
    </row>
    <row r="21" spans="1:10" ht="4.5" customHeight="1">
      <c r="A21" s="11"/>
      <c r="B21" s="8"/>
      <c r="C21" s="8"/>
      <c r="D21" s="8"/>
      <c r="E21" s="8"/>
      <c r="F21" s="8"/>
      <c r="G21" s="8"/>
      <c r="H21" s="8"/>
      <c r="I21" s="202"/>
      <c r="J21" s="203"/>
    </row>
    <row r="22" spans="1:10" ht="15" customHeight="1">
      <c r="A22" s="10">
        <v>2</v>
      </c>
      <c r="B22" s="10">
        <v>2</v>
      </c>
      <c r="C22" s="10">
        <v>9</v>
      </c>
      <c r="D22" s="10">
        <v>1</v>
      </c>
      <c r="E22" s="132" t="s">
        <v>37</v>
      </c>
      <c r="F22" s="132"/>
      <c r="G22" s="10" t="s">
        <v>27</v>
      </c>
      <c r="H22" s="10" t="s">
        <v>19</v>
      </c>
      <c r="I22" s="132" t="s">
        <v>27</v>
      </c>
      <c r="J22" s="132"/>
    </row>
    <row r="23" spans="1:10" ht="15" customHeight="1">
      <c r="A23" s="10">
        <v>2</v>
      </c>
      <c r="B23" s="10">
        <v>2</v>
      </c>
      <c r="C23" s="10">
        <v>9</v>
      </c>
      <c r="D23" s="10">
        <v>2</v>
      </c>
      <c r="E23" s="132" t="s">
        <v>37</v>
      </c>
      <c r="F23" s="132"/>
      <c r="G23" s="10" t="s">
        <v>27</v>
      </c>
      <c r="H23" s="10" t="s">
        <v>28</v>
      </c>
      <c r="I23" s="132" t="s">
        <v>27</v>
      </c>
      <c r="J23" s="132"/>
    </row>
    <row r="24" spans="1:10" ht="15" customHeight="1">
      <c r="A24" s="10">
        <v>2</v>
      </c>
      <c r="B24" s="10">
        <v>2</v>
      </c>
      <c r="C24" s="10">
        <v>9</v>
      </c>
      <c r="D24" s="10">
        <v>3</v>
      </c>
      <c r="E24" s="132" t="s">
        <v>37</v>
      </c>
      <c r="F24" s="132"/>
      <c r="G24" s="10" t="s">
        <v>27</v>
      </c>
      <c r="H24" s="10" t="s">
        <v>29</v>
      </c>
      <c r="I24" s="132" t="s">
        <v>27</v>
      </c>
      <c r="J24" s="132"/>
    </row>
    <row r="25" spans="1:10" ht="15" customHeight="1">
      <c r="A25" s="10">
        <v>2</v>
      </c>
      <c r="B25" s="10">
        <v>2</v>
      </c>
      <c r="C25" s="10">
        <v>9</v>
      </c>
      <c r="D25" s="10">
        <v>3</v>
      </c>
      <c r="E25" s="132" t="s">
        <v>37</v>
      </c>
      <c r="F25" s="132"/>
      <c r="G25" s="10" t="s">
        <v>27</v>
      </c>
      <c r="H25" s="10" t="s">
        <v>41</v>
      </c>
      <c r="I25" s="132" t="s">
        <v>27</v>
      </c>
      <c r="J25" s="132"/>
    </row>
    <row r="26" spans="1:10" ht="4.5" customHeight="1">
      <c r="A26" s="11"/>
      <c r="B26" s="8"/>
      <c r="C26" s="8"/>
      <c r="D26" s="8"/>
      <c r="E26" s="8"/>
      <c r="F26" s="8"/>
      <c r="G26" s="8"/>
      <c r="H26" s="8"/>
      <c r="I26" s="8"/>
      <c r="J26" s="12"/>
    </row>
    <row r="27" spans="1:10" ht="15" customHeight="1">
      <c r="A27" s="10">
        <v>2</v>
      </c>
      <c r="B27" s="10">
        <v>3</v>
      </c>
      <c r="C27" s="10">
        <v>1</v>
      </c>
      <c r="D27" s="10">
        <v>1</v>
      </c>
      <c r="E27" s="132" t="s">
        <v>38</v>
      </c>
      <c r="F27" s="132"/>
      <c r="G27" s="10" t="s">
        <v>40</v>
      </c>
      <c r="H27" s="10" t="s">
        <v>19</v>
      </c>
      <c r="I27" s="204">
        <v>3250.12</v>
      </c>
      <c r="J27" s="205"/>
    </row>
    <row r="28" spans="1:10" ht="15" customHeight="1">
      <c r="A28" s="10">
        <v>2</v>
      </c>
      <c r="B28" s="10">
        <v>3</v>
      </c>
      <c r="C28" s="10">
        <v>1</v>
      </c>
      <c r="D28" s="10">
        <v>2</v>
      </c>
      <c r="E28" s="132" t="s">
        <v>38</v>
      </c>
      <c r="F28" s="132"/>
      <c r="G28" s="10" t="s">
        <v>40</v>
      </c>
      <c r="H28" s="10" t="s">
        <v>28</v>
      </c>
      <c r="I28" s="204">
        <v>2756.71</v>
      </c>
      <c r="J28" s="205"/>
    </row>
    <row r="29" spans="1:10" ht="15" customHeight="1">
      <c r="A29" s="10">
        <v>2</v>
      </c>
      <c r="B29" s="10">
        <v>3</v>
      </c>
      <c r="C29" s="10">
        <v>1</v>
      </c>
      <c r="D29" s="10">
        <v>3</v>
      </c>
      <c r="E29" s="132" t="s">
        <v>38</v>
      </c>
      <c r="F29" s="132"/>
      <c r="G29" s="10" t="s">
        <v>40</v>
      </c>
      <c r="H29" s="10" t="s">
        <v>29</v>
      </c>
      <c r="I29" s="204">
        <v>2533.54</v>
      </c>
      <c r="J29" s="205"/>
    </row>
    <row r="30" spans="1:10" ht="4.5" customHeight="1">
      <c r="A30" s="11"/>
      <c r="B30" s="8"/>
      <c r="C30" s="8"/>
      <c r="D30" s="8"/>
      <c r="E30" s="8"/>
      <c r="F30" s="8"/>
      <c r="G30" s="8"/>
      <c r="H30" s="8"/>
      <c r="I30" s="14"/>
      <c r="J30" s="26"/>
    </row>
    <row r="31" spans="1:10" ht="15" customHeight="1">
      <c r="A31" s="10">
        <v>2</v>
      </c>
      <c r="B31" s="10">
        <v>3</v>
      </c>
      <c r="C31" s="10">
        <v>2</v>
      </c>
      <c r="D31" s="10">
        <v>1</v>
      </c>
      <c r="E31" s="132" t="s">
        <v>38</v>
      </c>
      <c r="F31" s="132"/>
      <c r="G31" s="10" t="s">
        <v>30</v>
      </c>
      <c r="H31" s="10" t="s">
        <v>19</v>
      </c>
      <c r="I31" s="204">
        <v>3867.79</v>
      </c>
      <c r="J31" s="205"/>
    </row>
    <row r="32" spans="1:10" ht="15" customHeight="1">
      <c r="A32" s="10">
        <v>2</v>
      </c>
      <c r="B32" s="10">
        <v>3</v>
      </c>
      <c r="C32" s="10">
        <v>2</v>
      </c>
      <c r="D32" s="10">
        <v>2</v>
      </c>
      <c r="E32" s="132" t="s">
        <v>38</v>
      </c>
      <c r="F32" s="132"/>
      <c r="G32" s="10" t="s">
        <v>30</v>
      </c>
      <c r="H32" s="10" t="s">
        <v>28</v>
      </c>
      <c r="I32" s="204">
        <v>3604.89</v>
      </c>
      <c r="J32" s="205"/>
    </row>
    <row r="33" spans="1:10" ht="15" customHeight="1">
      <c r="A33" s="10">
        <v>2</v>
      </c>
      <c r="B33" s="10">
        <v>3</v>
      </c>
      <c r="C33" s="10">
        <v>2</v>
      </c>
      <c r="D33" s="10">
        <v>3</v>
      </c>
      <c r="E33" s="132" t="s">
        <v>38</v>
      </c>
      <c r="F33" s="132"/>
      <c r="G33" s="10" t="s">
        <v>30</v>
      </c>
      <c r="H33" s="10" t="s">
        <v>29</v>
      </c>
      <c r="I33" s="204">
        <v>3469.16</v>
      </c>
      <c r="J33" s="205"/>
    </row>
    <row r="34" spans="1:10" ht="4.5" customHeight="1">
      <c r="A34" s="11"/>
      <c r="B34" s="8"/>
      <c r="C34" s="8"/>
      <c r="D34" s="8"/>
      <c r="E34" s="8"/>
      <c r="F34" s="8"/>
      <c r="G34" s="8"/>
      <c r="H34" s="8"/>
      <c r="I34" s="8"/>
      <c r="J34" s="12"/>
    </row>
    <row r="35" spans="1:10" ht="15" customHeight="1">
      <c r="A35" s="10">
        <v>2</v>
      </c>
      <c r="B35" s="10">
        <v>3</v>
      </c>
      <c r="C35" s="10">
        <v>3</v>
      </c>
      <c r="D35" s="10">
        <v>1</v>
      </c>
      <c r="E35" s="132" t="s">
        <v>39</v>
      </c>
      <c r="F35" s="132"/>
      <c r="G35" s="10" t="s">
        <v>27</v>
      </c>
      <c r="H35" s="10" t="s">
        <v>19</v>
      </c>
      <c r="I35" s="132" t="s">
        <v>27</v>
      </c>
      <c r="J35" s="132"/>
    </row>
    <row r="36" spans="1:10" ht="15" customHeight="1">
      <c r="A36" s="10">
        <v>2</v>
      </c>
      <c r="B36" s="10">
        <v>3</v>
      </c>
      <c r="C36" s="10">
        <v>3</v>
      </c>
      <c r="D36" s="10">
        <v>2</v>
      </c>
      <c r="E36" s="132" t="s">
        <v>39</v>
      </c>
      <c r="F36" s="132"/>
      <c r="G36" s="10" t="s">
        <v>27</v>
      </c>
      <c r="H36" s="10" t="s">
        <v>28</v>
      </c>
      <c r="I36" s="132" t="s">
        <v>27</v>
      </c>
      <c r="J36" s="132"/>
    </row>
    <row r="37" spans="1:10" ht="15" customHeight="1">
      <c r="A37" s="10">
        <v>2</v>
      </c>
      <c r="B37" s="10">
        <v>3</v>
      </c>
      <c r="C37" s="10">
        <v>3</v>
      </c>
      <c r="D37" s="10">
        <v>3</v>
      </c>
      <c r="E37" s="132" t="s">
        <v>39</v>
      </c>
      <c r="F37" s="132"/>
      <c r="G37" s="10" t="s">
        <v>27</v>
      </c>
      <c r="H37" s="10" t="s">
        <v>29</v>
      </c>
      <c r="I37" s="132" t="s">
        <v>27</v>
      </c>
      <c r="J37" s="132"/>
    </row>
    <row r="38" spans="1:10" ht="4.5" customHeight="1">
      <c r="A38" s="11"/>
      <c r="B38" s="8"/>
      <c r="C38" s="8"/>
      <c r="D38" s="8"/>
      <c r="E38" s="8"/>
      <c r="F38" s="8"/>
      <c r="G38" s="8"/>
      <c r="H38" s="8"/>
      <c r="I38" s="202"/>
      <c r="J38" s="203"/>
    </row>
    <row r="39" spans="1:10" ht="15" customHeight="1">
      <c r="A39" s="10">
        <v>2</v>
      </c>
      <c r="B39" s="10">
        <v>3</v>
      </c>
      <c r="C39" s="10">
        <v>4</v>
      </c>
      <c r="D39" s="10">
        <v>1</v>
      </c>
      <c r="E39" s="132" t="s">
        <v>122</v>
      </c>
      <c r="F39" s="132"/>
      <c r="G39" s="10" t="s">
        <v>27</v>
      </c>
      <c r="H39" s="10" t="s">
        <v>19</v>
      </c>
      <c r="I39" s="132" t="s">
        <v>27</v>
      </c>
      <c r="J39" s="132"/>
    </row>
    <row r="40" spans="1:10" ht="15" customHeight="1">
      <c r="A40" s="10">
        <v>2</v>
      </c>
      <c r="B40" s="10">
        <v>3</v>
      </c>
      <c r="C40" s="10">
        <v>4</v>
      </c>
      <c r="D40" s="10">
        <v>2</v>
      </c>
      <c r="E40" s="132" t="s">
        <v>122</v>
      </c>
      <c r="F40" s="132"/>
      <c r="G40" s="10" t="s">
        <v>27</v>
      </c>
      <c r="H40" s="10" t="s">
        <v>28</v>
      </c>
      <c r="I40" s="132" t="s">
        <v>27</v>
      </c>
      <c r="J40" s="132"/>
    </row>
    <row r="41" spans="1:10" ht="15" customHeight="1">
      <c r="A41" s="10">
        <v>2</v>
      </c>
      <c r="B41" s="10">
        <v>3</v>
      </c>
      <c r="C41" s="10">
        <v>4</v>
      </c>
      <c r="D41" s="10">
        <v>3</v>
      </c>
      <c r="E41" s="132" t="s">
        <v>122</v>
      </c>
      <c r="F41" s="132"/>
      <c r="G41" s="10" t="s">
        <v>27</v>
      </c>
      <c r="H41" s="10" t="s">
        <v>29</v>
      </c>
      <c r="I41" s="132" t="s">
        <v>27</v>
      </c>
      <c r="J41" s="132"/>
    </row>
    <row r="42" spans="1:10" ht="4.5" customHeight="1">
      <c r="A42" s="11"/>
      <c r="B42" s="8"/>
      <c r="C42" s="8"/>
      <c r="D42" s="8"/>
      <c r="E42" s="8"/>
      <c r="F42" s="8"/>
      <c r="G42" s="8"/>
      <c r="H42" s="8"/>
      <c r="I42" s="202"/>
      <c r="J42" s="203"/>
    </row>
    <row r="43" spans="1:10" ht="15" customHeight="1">
      <c r="A43" s="10">
        <v>2</v>
      </c>
      <c r="B43" s="10">
        <v>3</v>
      </c>
      <c r="C43" s="10">
        <v>5</v>
      </c>
      <c r="D43" s="10">
        <v>1</v>
      </c>
      <c r="E43" s="132" t="s">
        <v>27</v>
      </c>
      <c r="F43" s="132"/>
      <c r="G43" s="132"/>
      <c r="H43" s="10" t="s">
        <v>19</v>
      </c>
      <c r="I43" s="132" t="s">
        <v>27</v>
      </c>
      <c r="J43" s="132"/>
    </row>
    <row r="44" spans="1:10" ht="15" customHeight="1">
      <c r="A44" s="10">
        <v>2</v>
      </c>
      <c r="B44" s="10">
        <v>3</v>
      </c>
      <c r="C44" s="10">
        <v>5</v>
      </c>
      <c r="D44" s="10">
        <v>2</v>
      </c>
      <c r="E44" s="132" t="s">
        <v>27</v>
      </c>
      <c r="F44" s="132"/>
      <c r="G44" s="132"/>
      <c r="H44" s="10" t="s">
        <v>28</v>
      </c>
      <c r="I44" s="132" t="s">
        <v>27</v>
      </c>
      <c r="J44" s="132"/>
    </row>
    <row r="45" spans="1:10" ht="15" customHeight="1">
      <c r="A45" s="10">
        <v>2</v>
      </c>
      <c r="B45" s="10">
        <v>3</v>
      </c>
      <c r="C45" s="10">
        <v>5</v>
      </c>
      <c r="D45" s="10">
        <v>3</v>
      </c>
      <c r="E45" s="132" t="s">
        <v>27</v>
      </c>
      <c r="F45" s="132"/>
      <c r="G45" s="132"/>
      <c r="H45" s="10" t="s">
        <v>29</v>
      </c>
      <c r="I45" s="132" t="s">
        <v>27</v>
      </c>
      <c r="J45" s="132"/>
    </row>
    <row r="46" spans="1:10" ht="4.5" customHeight="1">
      <c r="A46" s="11"/>
      <c r="B46" s="8"/>
      <c r="C46" s="8"/>
      <c r="D46" s="8"/>
      <c r="E46" s="8"/>
      <c r="F46" s="8"/>
      <c r="G46" s="8"/>
      <c r="H46" s="8"/>
      <c r="I46" s="202"/>
      <c r="J46" s="203"/>
    </row>
    <row r="47" spans="1:10" ht="15" customHeight="1">
      <c r="A47" s="10">
        <v>2</v>
      </c>
      <c r="B47" s="10">
        <v>4</v>
      </c>
      <c r="C47" s="10">
        <v>1</v>
      </c>
      <c r="D47" s="10">
        <v>1</v>
      </c>
      <c r="E47" s="132" t="s">
        <v>27</v>
      </c>
      <c r="F47" s="132"/>
      <c r="G47" s="132"/>
      <c r="H47" s="10" t="s">
        <v>19</v>
      </c>
      <c r="I47" s="132" t="s">
        <v>27</v>
      </c>
      <c r="J47" s="132"/>
    </row>
    <row r="48" spans="1:10" ht="15" customHeight="1">
      <c r="A48" s="10">
        <v>2</v>
      </c>
      <c r="B48" s="10">
        <v>4</v>
      </c>
      <c r="C48" s="10">
        <v>1</v>
      </c>
      <c r="D48" s="10">
        <v>2</v>
      </c>
      <c r="E48" s="132" t="s">
        <v>27</v>
      </c>
      <c r="F48" s="132"/>
      <c r="G48" s="132"/>
      <c r="H48" s="10" t="s">
        <v>28</v>
      </c>
      <c r="I48" s="132" t="s">
        <v>27</v>
      </c>
      <c r="J48" s="132"/>
    </row>
    <row r="49" spans="1:10" ht="15" customHeight="1">
      <c r="A49" s="10">
        <v>2</v>
      </c>
      <c r="B49" s="10">
        <v>4</v>
      </c>
      <c r="C49" s="10">
        <v>1</v>
      </c>
      <c r="D49" s="10">
        <v>3</v>
      </c>
      <c r="E49" s="132" t="s">
        <v>27</v>
      </c>
      <c r="F49" s="132"/>
      <c r="G49" s="132"/>
      <c r="H49" s="10" t="s">
        <v>29</v>
      </c>
      <c r="I49" s="132" t="s">
        <v>27</v>
      </c>
      <c r="J49" s="132"/>
    </row>
  </sheetData>
  <mergeCells count="85">
    <mergeCell ref="E12:F12"/>
    <mergeCell ref="E14:F14"/>
    <mergeCell ref="E15:F15"/>
    <mergeCell ref="E6:F6"/>
    <mergeCell ref="E7:F7"/>
    <mergeCell ref="E8:F8"/>
    <mergeCell ref="E10:F10"/>
    <mergeCell ref="E11:F11"/>
    <mergeCell ref="E47:G47"/>
    <mergeCell ref="E48:G48"/>
    <mergeCell ref="E49:G49"/>
    <mergeCell ref="E43:G43"/>
    <mergeCell ref="E44:G44"/>
    <mergeCell ref="E45:G45"/>
    <mergeCell ref="E16:F16"/>
    <mergeCell ref="E18:F18"/>
    <mergeCell ref="E19:F19"/>
    <mergeCell ref="E20:F20"/>
    <mergeCell ref="E22:F22"/>
    <mergeCell ref="E23:F23"/>
    <mergeCell ref="E24:F24"/>
    <mergeCell ref="E25:F25"/>
    <mergeCell ref="E27:F27"/>
    <mergeCell ref="E28:F28"/>
    <mergeCell ref="E29:F29"/>
    <mergeCell ref="E31:F31"/>
    <mergeCell ref="E32:F32"/>
    <mergeCell ref="E33:F33"/>
    <mergeCell ref="E35:F35"/>
    <mergeCell ref="E36:F36"/>
    <mergeCell ref="E37:F37"/>
    <mergeCell ref="E39:F39"/>
    <mergeCell ref="E40:F40"/>
    <mergeCell ref="E41:F41"/>
    <mergeCell ref="I6:J6"/>
    <mergeCell ref="I7:J7"/>
    <mergeCell ref="I8:J8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5:J25"/>
    <mergeCell ref="I35:J35"/>
    <mergeCell ref="I36:J36"/>
    <mergeCell ref="I37:J37"/>
    <mergeCell ref="I20:J20"/>
    <mergeCell ref="I21:J21"/>
    <mergeCell ref="I22:J22"/>
    <mergeCell ref="I23:J23"/>
    <mergeCell ref="I24:J24"/>
    <mergeCell ref="I27:J27"/>
    <mergeCell ref="I28:J28"/>
    <mergeCell ref="I29:J29"/>
    <mergeCell ref="I31:J31"/>
    <mergeCell ref="I32:J32"/>
    <mergeCell ref="I33:J33"/>
    <mergeCell ref="I48:J48"/>
    <mergeCell ref="I49:J49"/>
    <mergeCell ref="A1:J1"/>
    <mergeCell ref="A2:J2"/>
    <mergeCell ref="E3:J3"/>
    <mergeCell ref="E4:J4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A3:A4"/>
    <mergeCell ref="B3:B4"/>
    <mergeCell ref="C3:C4"/>
    <mergeCell ref="D3:D4"/>
    <mergeCell ref="I5:J5"/>
    <mergeCell ref="A5:D5"/>
    <mergeCell ref="E5:F5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E25" sqref="E25:H25"/>
    </sheetView>
  </sheetViews>
  <sheetFormatPr baseColWidth="10" defaultRowHeight="13.5"/>
  <cols>
    <col min="1" max="1" width="5.28515625" style="1" customWidth="1"/>
    <col min="2" max="2" width="5.42578125" style="1" customWidth="1"/>
    <col min="3" max="3" width="5.140625" style="1" customWidth="1"/>
    <col min="4" max="4" width="4.42578125" style="1" customWidth="1"/>
    <col min="5" max="5" width="16.7109375" style="1" customWidth="1"/>
    <col min="6" max="6" width="11" style="1" customWidth="1"/>
    <col min="7" max="7" width="15.140625" style="1" customWidth="1"/>
    <col min="8" max="8" width="7.5703125" style="1" customWidth="1"/>
    <col min="9" max="9" width="11.42578125" style="1"/>
    <col min="10" max="10" width="8.7109375" style="1" customWidth="1"/>
    <col min="11" max="16384" width="11.42578125" style="1"/>
  </cols>
  <sheetData>
    <row r="1" spans="1:10">
      <c r="A1" s="220" t="s">
        <v>126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0" ht="14.25" thickBot="1">
      <c r="A2" s="223" t="s">
        <v>114</v>
      </c>
      <c r="B2" s="224"/>
      <c r="C2" s="224"/>
      <c r="D2" s="224"/>
      <c r="E2" s="224"/>
      <c r="F2" s="224"/>
      <c r="G2" s="224"/>
      <c r="H2" s="224"/>
      <c r="I2" s="224"/>
      <c r="J2" s="225"/>
    </row>
    <row r="3" spans="1:10" ht="43.5" customHeight="1">
      <c r="A3" s="230" t="s">
        <v>21</v>
      </c>
      <c r="B3" s="232" t="s">
        <v>84</v>
      </c>
      <c r="C3" s="232" t="s">
        <v>22</v>
      </c>
      <c r="D3" s="234" t="s">
        <v>23</v>
      </c>
      <c r="E3" s="226" t="s">
        <v>85</v>
      </c>
      <c r="F3" s="221"/>
      <c r="G3" s="221"/>
      <c r="H3" s="221"/>
      <c r="I3" s="221"/>
      <c r="J3" s="222"/>
    </row>
    <row r="4" spans="1:10" ht="43.5" customHeight="1" thickBot="1">
      <c r="A4" s="231"/>
      <c r="B4" s="233"/>
      <c r="C4" s="233"/>
      <c r="D4" s="235"/>
      <c r="E4" s="227" t="s">
        <v>75</v>
      </c>
      <c r="F4" s="228"/>
      <c r="G4" s="228"/>
      <c r="H4" s="228"/>
      <c r="I4" s="228"/>
      <c r="J4" s="229"/>
    </row>
    <row r="5" spans="1:10" ht="31.5" customHeight="1" thickBot="1">
      <c r="A5" s="215" t="s">
        <v>86</v>
      </c>
      <c r="B5" s="216"/>
      <c r="C5" s="216"/>
      <c r="D5" s="216"/>
      <c r="E5" s="213" t="s">
        <v>84</v>
      </c>
      <c r="F5" s="217"/>
      <c r="G5" s="48" t="s">
        <v>22</v>
      </c>
      <c r="H5" s="48" t="s">
        <v>23</v>
      </c>
      <c r="I5" s="213" t="s">
        <v>24</v>
      </c>
      <c r="J5" s="214"/>
    </row>
    <row r="6" spans="1:10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s="15" customFormat="1" ht="14.25" customHeight="1">
      <c r="A7" s="9">
        <v>2</v>
      </c>
      <c r="B7" s="10">
        <v>4</v>
      </c>
      <c r="C7" s="10">
        <v>3</v>
      </c>
      <c r="D7" s="10">
        <v>1</v>
      </c>
      <c r="E7" s="132" t="s">
        <v>42</v>
      </c>
      <c r="F7" s="132"/>
      <c r="G7" s="132"/>
      <c r="H7" s="10" t="s">
        <v>19</v>
      </c>
      <c r="I7" s="132" t="s">
        <v>27</v>
      </c>
      <c r="J7" s="218"/>
    </row>
    <row r="8" spans="1:10" s="15" customFormat="1" ht="14.25" customHeight="1">
      <c r="A8" s="9">
        <v>2</v>
      </c>
      <c r="B8" s="10">
        <v>4</v>
      </c>
      <c r="C8" s="10">
        <v>3</v>
      </c>
      <c r="D8" s="10">
        <v>2</v>
      </c>
      <c r="E8" s="132" t="s">
        <v>42</v>
      </c>
      <c r="F8" s="132"/>
      <c r="G8" s="132"/>
      <c r="H8" s="10" t="s">
        <v>28</v>
      </c>
      <c r="I8" s="132" t="s">
        <v>27</v>
      </c>
      <c r="J8" s="218"/>
    </row>
    <row r="9" spans="1:10" s="15" customFormat="1" ht="14.25" customHeight="1">
      <c r="A9" s="9">
        <v>2</v>
      </c>
      <c r="B9" s="10">
        <v>4</v>
      </c>
      <c r="C9" s="10">
        <v>3</v>
      </c>
      <c r="D9" s="10">
        <v>3</v>
      </c>
      <c r="E9" s="132" t="s">
        <v>42</v>
      </c>
      <c r="F9" s="132"/>
      <c r="G9" s="132"/>
      <c r="H9" s="10" t="s">
        <v>29</v>
      </c>
      <c r="I9" s="132" t="s">
        <v>27</v>
      </c>
      <c r="J9" s="218"/>
    </row>
    <row r="10" spans="1:10" s="15" customFormat="1" ht="14.25" customHeight="1">
      <c r="A10" s="23"/>
      <c r="B10" s="16"/>
      <c r="C10" s="16"/>
      <c r="D10" s="16"/>
      <c r="E10" s="202"/>
      <c r="F10" s="202"/>
      <c r="G10" s="202"/>
      <c r="H10" s="8"/>
      <c r="I10" s="202"/>
      <c r="J10" s="219"/>
    </row>
    <row r="11" spans="1:10" s="15" customFormat="1" ht="14.25" customHeight="1">
      <c r="A11" s="9">
        <v>2</v>
      </c>
      <c r="B11" s="10">
        <v>4</v>
      </c>
      <c r="C11" s="10">
        <v>3</v>
      </c>
      <c r="D11" s="10">
        <v>1</v>
      </c>
      <c r="E11" s="132" t="s">
        <v>43</v>
      </c>
      <c r="F11" s="132"/>
      <c r="G11" s="132"/>
      <c r="H11" s="10" t="s">
        <v>19</v>
      </c>
      <c r="I11" s="132" t="s">
        <v>27</v>
      </c>
      <c r="J11" s="218"/>
    </row>
    <row r="12" spans="1:10" s="15" customFormat="1" ht="14.25" customHeight="1">
      <c r="A12" s="9">
        <v>2</v>
      </c>
      <c r="B12" s="10">
        <v>4</v>
      </c>
      <c r="C12" s="10">
        <v>3</v>
      </c>
      <c r="D12" s="10">
        <v>2</v>
      </c>
      <c r="E12" s="132" t="s">
        <v>43</v>
      </c>
      <c r="F12" s="132"/>
      <c r="G12" s="132"/>
      <c r="H12" s="10" t="s">
        <v>28</v>
      </c>
      <c r="I12" s="132" t="s">
        <v>27</v>
      </c>
      <c r="J12" s="218"/>
    </row>
    <row r="13" spans="1:10" s="15" customFormat="1" ht="14.25" customHeight="1">
      <c r="A13" s="9">
        <v>2</v>
      </c>
      <c r="B13" s="10">
        <v>4</v>
      </c>
      <c r="C13" s="10">
        <v>3</v>
      </c>
      <c r="D13" s="10">
        <v>3</v>
      </c>
      <c r="E13" s="132" t="s">
        <v>43</v>
      </c>
      <c r="F13" s="132"/>
      <c r="G13" s="132"/>
      <c r="H13" s="10" t="s">
        <v>29</v>
      </c>
      <c r="I13" s="132" t="s">
        <v>27</v>
      </c>
      <c r="J13" s="218"/>
    </row>
    <row r="14" spans="1:10" s="15" customFormat="1" ht="14.25" customHeight="1" thickBot="1">
      <c r="A14" s="23"/>
      <c r="B14" s="16"/>
      <c r="C14" s="16"/>
      <c r="D14" s="16"/>
      <c r="E14" s="16"/>
      <c r="F14" s="16"/>
      <c r="G14" s="16"/>
      <c r="H14" s="16"/>
      <c r="I14" s="16"/>
      <c r="J14" s="17"/>
    </row>
    <row r="15" spans="1:10" s="15" customFormat="1" ht="34.5" customHeight="1" thickBot="1">
      <c r="A15" s="236" t="s">
        <v>44</v>
      </c>
      <c r="B15" s="217"/>
      <c r="C15" s="217"/>
      <c r="D15" s="217"/>
      <c r="E15" s="217"/>
      <c r="F15" s="217"/>
      <c r="G15" s="217"/>
      <c r="H15" s="214"/>
      <c r="I15" s="215" t="s">
        <v>16</v>
      </c>
      <c r="J15" s="237"/>
    </row>
    <row r="16" spans="1:10" s="15" customFormat="1" ht="14.25" customHeight="1">
      <c r="A16" s="209"/>
      <c r="B16" s="210"/>
      <c r="C16" s="210"/>
      <c r="D16" s="210"/>
      <c r="E16" s="210"/>
      <c r="F16" s="210"/>
      <c r="G16" s="210"/>
      <c r="H16" s="210"/>
      <c r="I16" s="210"/>
      <c r="J16" s="211"/>
    </row>
    <row r="17" spans="1:10" s="15" customFormat="1" ht="14.25" customHeight="1">
      <c r="A17" s="239"/>
      <c r="B17" s="129"/>
      <c r="C17" s="129"/>
      <c r="D17" s="129"/>
      <c r="E17" s="241" t="s">
        <v>45</v>
      </c>
      <c r="F17" s="241"/>
      <c r="G17" s="241"/>
      <c r="H17" s="241"/>
      <c r="I17" s="129" t="s">
        <v>27</v>
      </c>
      <c r="J17" s="238"/>
    </row>
    <row r="18" spans="1:10" s="15" customFormat="1" ht="14.25" customHeight="1">
      <c r="A18" s="212"/>
      <c r="B18" s="132"/>
      <c r="C18" s="132"/>
      <c r="D18" s="132"/>
      <c r="E18" s="240" t="s">
        <v>88</v>
      </c>
      <c r="F18" s="240"/>
      <c r="G18" s="240"/>
      <c r="H18" s="240"/>
      <c r="I18" s="132" t="s">
        <v>27</v>
      </c>
      <c r="J18" s="218"/>
    </row>
    <row r="19" spans="1:10" s="15" customFormat="1" ht="14.25" customHeight="1">
      <c r="A19" s="212"/>
      <c r="B19" s="132"/>
      <c r="C19" s="132"/>
      <c r="D19" s="132"/>
      <c r="E19" s="240" t="s">
        <v>46</v>
      </c>
      <c r="F19" s="240"/>
      <c r="G19" s="240"/>
      <c r="H19" s="240"/>
      <c r="I19" s="132" t="s">
        <v>27</v>
      </c>
      <c r="J19" s="218"/>
    </row>
    <row r="20" spans="1:10" s="15" customFormat="1" ht="14.25" customHeight="1">
      <c r="A20" s="212"/>
      <c r="B20" s="132"/>
      <c r="C20" s="132"/>
      <c r="D20" s="132"/>
      <c r="E20" s="240" t="s">
        <v>47</v>
      </c>
      <c r="F20" s="240"/>
      <c r="G20" s="240"/>
      <c r="H20" s="240"/>
      <c r="I20" s="132" t="s">
        <v>27</v>
      </c>
      <c r="J20" s="218"/>
    </row>
    <row r="21" spans="1:10" s="15" customFormat="1" ht="14.25" customHeight="1">
      <c r="A21" s="212"/>
      <c r="B21" s="132"/>
      <c r="C21" s="132"/>
      <c r="D21" s="132"/>
      <c r="E21" s="240" t="s">
        <v>89</v>
      </c>
      <c r="F21" s="240"/>
      <c r="G21" s="240"/>
      <c r="H21" s="240"/>
      <c r="I21" s="132" t="s">
        <v>27</v>
      </c>
      <c r="J21" s="218"/>
    </row>
    <row r="22" spans="1:10" s="15" customFormat="1" ht="14.25" customHeight="1">
      <c r="A22" s="212"/>
      <c r="B22" s="132"/>
      <c r="C22" s="132"/>
      <c r="D22" s="132"/>
      <c r="E22" s="240" t="s">
        <v>48</v>
      </c>
      <c r="F22" s="240"/>
      <c r="G22" s="240"/>
      <c r="H22" s="240"/>
      <c r="I22" s="132" t="s">
        <v>27</v>
      </c>
      <c r="J22" s="218"/>
    </row>
    <row r="23" spans="1:10" s="15" customFormat="1" ht="14.25" customHeight="1">
      <c r="A23" s="212"/>
      <c r="B23" s="132"/>
      <c r="C23" s="132"/>
      <c r="D23" s="132"/>
      <c r="E23" s="240" t="s">
        <v>90</v>
      </c>
      <c r="F23" s="240"/>
      <c r="G23" s="240"/>
      <c r="H23" s="240"/>
      <c r="I23" s="132" t="s">
        <v>27</v>
      </c>
      <c r="J23" s="218"/>
    </row>
    <row r="24" spans="1:10" s="15" customFormat="1" ht="14.25" customHeight="1">
      <c r="A24" s="212"/>
      <c r="B24" s="132"/>
      <c r="C24" s="132"/>
      <c r="D24" s="132"/>
      <c r="E24" s="240" t="s">
        <v>49</v>
      </c>
      <c r="F24" s="240"/>
      <c r="G24" s="240"/>
      <c r="H24" s="240"/>
      <c r="I24" s="132" t="s">
        <v>27</v>
      </c>
      <c r="J24" s="218"/>
    </row>
    <row r="25" spans="1:10" s="15" customFormat="1" ht="14.25" customHeight="1">
      <c r="A25" s="212"/>
      <c r="B25" s="132"/>
      <c r="C25" s="132"/>
      <c r="D25" s="132"/>
      <c r="E25" s="240" t="s">
        <v>91</v>
      </c>
      <c r="F25" s="240"/>
      <c r="G25" s="240"/>
      <c r="H25" s="240"/>
      <c r="I25" s="132" t="s">
        <v>27</v>
      </c>
      <c r="J25" s="218"/>
    </row>
    <row r="26" spans="1:10" s="15" customFormat="1" ht="14.25" customHeight="1">
      <c r="A26" s="212"/>
      <c r="B26" s="132"/>
      <c r="C26" s="132"/>
      <c r="D26" s="132"/>
      <c r="E26" s="240" t="s">
        <v>50</v>
      </c>
      <c r="F26" s="240"/>
      <c r="G26" s="240"/>
      <c r="H26" s="240"/>
      <c r="I26" s="132" t="s">
        <v>27</v>
      </c>
      <c r="J26" s="218"/>
    </row>
    <row r="27" spans="1:10" s="15" customFormat="1" ht="14.25" customHeight="1">
      <c r="A27" s="212"/>
      <c r="B27" s="132"/>
      <c r="C27" s="132"/>
      <c r="D27" s="132"/>
      <c r="E27" s="240" t="s">
        <v>51</v>
      </c>
      <c r="F27" s="240"/>
      <c r="G27" s="240"/>
      <c r="H27" s="240"/>
      <c r="I27" s="132" t="s">
        <v>27</v>
      </c>
      <c r="J27" s="218"/>
    </row>
    <row r="28" spans="1:10" s="15" customFormat="1" ht="14.25" customHeight="1">
      <c r="A28" s="212"/>
      <c r="B28" s="132"/>
      <c r="C28" s="132"/>
      <c r="D28" s="132"/>
      <c r="E28" s="240" t="s">
        <v>92</v>
      </c>
      <c r="F28" s="240"/>
      <c r="G28" s="240"/>
      <c r="H28" s="240"/>
      <c r="I28" s="132" t="s">
        <v>27</v>
      </c>
      <c r="J28" s="218"/>
    </row>
    <row r="29" spans="1:10" s="15" customFormat="1" ht="14.25" customHeight="1">
      <c r="A29" s="212"/>
      <c r="B29" s="132"/>
      <c r="C29" s="132"/>
      <c r="D29" s="132"/>
      <c r="E29" s="240" t="s">
        <v>93</v>
      </c>
      <c r="F29" s="240"/>
      <c r="G29" s="240"/>
      <c r="H29" s="240"/>
      <c r="I29" s="132" t="s">
        <v>27</v>
      </c>
      <c r="J29" s="218"/>
    </row>
    <row r="30" spans="1:10" s="15" customFormat="1" ht="14.25" customHeight="1">
      <c r="A30" s="212"/>
      <c r="B30" s="132"/>
      <c r="C30" s="132"/>
      <c r="D30" s="132"/>
      <c r="E30" s="240" t="s">
        <v>94</v>
      </c>
      <c r="F30" s="240"/>
      <c r="G30" s="240"/>
      <c r="H30" s="240"/>
      <c r="I30" s="132" t="s">
        <v>27</v>
      </c>
      <c r="J30" s="218"/>
    </row>
    <row r="31" spans="1:10" s="15" customFormat="1" ht="14.25" customHeight="1">
      <c r="A31" s="212"/>
      <c r="B31" s="132"/>
      <c r="C31" s="132"/>
      <c r="D31" s="132"/>
      <c r="E31" s="240" t="s">
        <v>52</v>
      </c>
      <c r="F31" s="240"/>
      <c r="G31" s="240"/>
      <c r="H31" s="240"/>
      <c r="I31" s="132" t="s">
        <v>27</v>
      </c>
      <c r="J31" s="218"/>
    </row>
    <row r="32" spans="1:10" s="15" customFormat="1" ht="14.25" customHeight="1">
      <c r="A32" s="212"/>
      <c r="B32" s="132"/>
      <c r="C32" s="132"/>
      <c r="D32" s="132"/>
      <c r="E32" s="240" t="s">
        <v>53</v>
      </c>
      <c r="F32" s="240"/>
      <c r="G32" s="240"/>
      <c r="H32" s="240"/>
      <c r="I32" s="132" t="s">
        <v>27</v>
      </c>
      <c r="J32" s="218"/>
    </row>
    <row r="33" spans="1:10" s="15" customFormat="1" ht="14.25" customHeight="1">
      <c r="A33" s="212"/>
      <c r="B33" s="132"/>
      <c r="C33" s="132"/>
      <c r="D33" s="132"/>
      <c r="E33" s="240" t="s">
        <v>95</v>
      </c>
      <c r="F33" s="240"/>
      <c r="G33" s="240"/>
      <c r="H33" s="240"/>
      <c r="I33" s="132" t="s">
        <v>27</v>
      </c>
      <c r="J33" s="218"/>
    </row>
    <row r="34" spans="1:10" s="15" customFormat="1" ht="14.25" customHeight="1">
      <c r="A34" s="212"/>
      <c r="B34" s="132"/>
      <c r="C34" s="132"/>
      <c r="D34" s="132"/>
      <c r="E34" s="240" t="s">
        <v>96</v>
      </c>
      <c r="F34" s="240"/>
      <c r="G34" s="240"/>
      <c r="H34" s="240"/>
      <c r="I34" s="132" t="s">
        <v>27</v>
      </c>
      <c r="J34" s="218"/>
    </row>
    <row r="35" spans="1:10" s="15" customFormat="1" ht="14.25" customHeight="1">
      <c r="A35" s="212"/>
      <c r="B35" s="132"/>
      <c r="C35" s="132"/>
      <c r="D35" s="132"/>
      <c r="E35" s="240" t="s">
        <v>97</v>
      </c>
      <c r="F35" s="240"/>
      <c r="G35" s="240"/>
      <c r="H35" s="240"/>
      <c r="I35" s="132" t="s">
        <v>27</v>
      </c>
      <c r="J35" s="218"/>
    </row>
    <row r="36" spans="1:10" s="15" customFormat="1" ht="14.25" customHeight="1">
      <c r="A36" s="212"/>
      <c r="B36" s="132"/>
      <c r="C36" s="132"/>
      <c r="D36" s="132"/>
      <c r="E36" s="240" t="s">
        <v>54</v>
      </c>
      <c r="F36" s="240"/>
      <c r="G36" s="240"/>
      <c r="H36" s="240"/>
      <c r="I36" s="132" t="s">
        <v>27</v>
      </c>
      <c r="J36" s="218"/>
    </row>
    <row r="37" spans="1:10" s="15" customFormat="1" ht="29.25" customHeight="1">
      <c r="A37" s="206" t="s">
        <v>123</v>
      </c>
      <c r="B37" s="207"/>
      <c r="C37" s="207"/>
      <c r="D37" s="207"/>
      <c r="E37" s="207"/>
      <c r="F37" s="207"/>
      <c r="G37" s="207"/>
      <c r="H37" s="207"/>
      <c r="I37" s="207"/>
      <c r="J37" s="208"/>
    </row>
    <row r="38" spans="1:10" s="15" customFormat="1" ht="6" customHeight="1" thickBot="1">
      <c r="A38" s="24"/>
      <c r="B38" s="21"/>
      <c r="C38" s="21"/>
      <c r="D38" s="21"/>
      <c r="E38" s="21"/>
      <c r="F38" s="21"/>
      <c r="G38" s="21"/>
      <c r="H38" s="21"/>
      <c r="I38" s="21"/>
      <c r="J38" s="22"/>
    </row>
  </sheetData>
  <mergeCells count="89">
    <mergeCell ref="I34:J34"/>
    <mergeCell ref="I35:J35"/>
    <mergeCell ref="I36:J36"/>
    <mergeCell ref="A35:D35"/>
    <mergeCell ref="A36:D36"/>
    <mergeCell ref="E32:H32"/>
    <mergeCell ref="E33:H33"/>
    <mergeCell ref="E34:H34"/>
    <mergeCell ref="E35:H35"/>
    <mergeCell ref="E36:H36"/>
    <mergeCell ref="E26:H26"/>
    <mergeCell ref="E27:H27"/>
    <mergeCell ref="E28:H28"/>
    <mergeCell ref="E29:H29"/>
    <mergeCell ref="E30:H30"/>
    <mergeCell ref="E31:H31"/>
    <mergeCell ref="I33:J33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7:J17"/>
    <mergeCell ref="I18:J18"/>
    <mergeCell ref="I19:J19"/>
    <mergeCell ref="A17:D17"/>
    <mergeCell ref="A18:D18"/>
    <mergeCell ref="A19:D19"/>
    <mergeCell ref="E10:G10"/>
    <mergeCell ref="E11:G11"/>
    <mergeCell ref="E12:G12"/>
    <mergeCell ref="A15:H15"/>
    <mergeCell ref="I15:J15"/>
    <mergeCell ref="A1:J1"/>
    <mergeCell ref="A2:J2"/>
    <mergeCell ref="E3:J3"/>
    <mergeCell ref="E4:J4"/>
    <mergeCell ref="A3:A4"/>
    <mergeCell ref="B3:B4"/>
    <mergeCell ref="C3:C4"/>
    <mergeCell ref="D3:D4"/>
    <mergeCell ref="I5:J5"/>
    <mergeCell ref="A5:D5"/>
    <mergeCell ref="E5:F5"/>
    <mergeCell ref="A20:D20"/>
    <mergeCell ref="E7:G7"/>
    <mergeCell ref="E8:G8"/>
    <mergeCell ref="E9:G9"/>
    <mergeCell ref="I20:J20"/>
    <mergeCell ref="E13:G13"/>
    <mergeCell ref="I7:J7"/>
    <mergeCell ref="I8:J8"/>
    <mergeCell ref="I9:J9"/>
    <mergeCell ref="I10:J10"/>
    <mergeCell ref="I11:J11"/>
    <mergeCell ref="I12:J12"/>
    <mergeCell ref="I13:J13"/>
    <mergeCell ref="A37:J37"/>
    <mergeCell ref="A16:J16"/>
    <mergeCell ref="A31:D31"/>
    <mergeCell ref="A32:D32"/>
    <mergeCell ref="A33:D33"/>
    <mergeCell ref="A34:D34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</mergeCells>
  <printOptions horizontalCentered="1"/>
  <pageMargins left="0.19685039370078741" right="0.19685039370078741" top="0.19685039370078741" bottom="0.19685039370078741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topLeftCell="A16" zoomScaleSheetLayoutView="100" workbookViewId="0">
      <selection activeCell="D9" sqref="D9:F9"/>
    </sheetView>
  </sheetViews>
  <sheetFormatPr baseColWidth="10" defaultRowHeight="15"/>
  <cols>
    <col min="1" max="1" width="11.42578125" style="15"/>
    <col min="2" max="2" width="12.42578125" style="15" customWidth="1"/>
    <col min="3" max="8" width="11.42578125" style="15"/>
    <col min="9" max="9" width="10.7109375" style="15" customWidth="1"/>
    <col min="10" max="16384" width="11.42578125" style="27"/>
  </cols>
  <sheetData>
    <row r="1" spans="1:9" ht="18" customHeight="1">
      <c r="A1" s="177" t="s">
        <v>126</v>
      </c>
      <c r="B1" s="178"/>
      <c r="C1" s="178"/>
      <c r="D1" s="178"/>
      <c r="E1" s="178"/>
      <c r="F1" s="178"/>
      <c r="G1" s="178"/>
      <c r="H1" s="178"/>
      <c r="I1" s="179"/>
    </row>
    <row r="2" spans="1:9" ht="18" customHeight="1">
      <c r="A2" s="183" t="s">
        <v>162</v>
      </c>
      <c r="B2" s="184"/>
      <c r="C2" s="184"/>
      <c r="D2" s="184"/>
      <c r="E2" s="184"/>
      <c r="F2" s="184"/>
      <c r="G2" s="184"/>
      <c r="H2" s="184"/>
      <c r="I2" s="185"/>
    </row>
    <row r="3" spans="1:9" ht="18" customHeight="1">
      <c r="A3" s="250" t="s">
        <v>124</v>
      </c>
      <c r="B3" s="251"/>
      <c r="C3" s="251"/>
      <c r="D3" s="251"/>
      <c r="E3" s="251"/>
      <c r="F3" s="251"/>
      <c r="G3" s="251"/>
      <c r="H3" s="251"/>
      <c r="I3" s="252"/>
    </row>
    <row r="4" spans="1:9" ht="24" customHeight="1">
      <c r="A4" s="242" t="s">
        <v>150</v>
      </c>
      <c r="B4" s="243"/>
      <c r="C4" s="243"/>
      <c r="D4" s="243"/>
      <c r="E4" s="243"/>
      <c r="F4" s="243"/>
      <c r="G4" s="243"/>
      <c r="H4" s="243"/>
      <c r="I4" s="186"/>
    </row>
    <row r="5" spans="1:9" ht="24" customHeight="1">
      <c r="A5" s="244"/>
      <c r="B5" s="245"/>
      <c r="C5" s="245"/>
      <c r="D5" s="245"/>
      <c r="E5" s="245"/>
      <c r="F5" s="245"/>
      <c r="G5" s="245"/>
      <c r="H5" s="245"/>
      <c r="I5" s="187"/>
    </row>
    <row r="6" spans="1:9" ht="18" customHeight="1">
      <c r="A6" s="134" t="s">
        <v>55</v>
      </c>
      <c r="B6" s="134"/>
      <c r="C6" s="134"/>
      <c r="D6" s="134" t="s">
        <v>56</v>
      </c>
      <c r="E6" s="134"/>
      <c r="F6" s="134"/>
      <c r="G6" s="134" t="s">
        <v>57</v>
      </c>
      <c r="H6" s="134"/>
      <c r="I6" s="134"/>
    </row>
    <row r="7" spans="1:9" ht="18" customHeight="1">
      <c r="A7" s="132">
        <v>600.01</v>
      </c>
      <c r="B7" s="132"/>
      <c r="C7" s="132"/>
      <c r="D7" s="246">
        <v>1000</v>
      </c>
      <c r="E7" s="132"/>
      <c r="F7" s="132"/>
      <c r="G7" s="132">
        <v>0.6</v>
      </c>
      <c r="H7" s="132"/>
      <c r="I7" s="132"/>
    </row>
    <row r="8" spans="1:9" ht="18" customHeight="1">
      <c r="A8" s="246">
        <v>1000.01</v>
      </c>
      <c r="B8" s="132"/>
      <c r="C8" s="132"/>
      <c r="D8" s="246">
        <v>1500</v>
      </c>
      <c r="E8" s="132"/>
      <c r="F8" s="132"/>
      <c r="G8" s="132">
        <v>0.4</v>
      </c>
      <c r="H8" s="132"/>
      <c r="I8" s="132"/>
    </row>
    <row r="9" spans="1:9" ht="18" customHeight="1">
      <c r="A9" s="246">
        <v>1500.01</v>
      </c>
      <c r="B9" s="132"/>
      <c r="C9" s="132"/>
      <c r="D9" s="246">
        <v>2000</v>
      </c>
      <c r="E9" s="132"/>
      <c r="F9" s="132"/>
      <c r="G9" s="132">
        <v>0.3</v>
      </c>
      <c r="H9" s="132"/>
      <c r="I9" s="132"/>
    </row>
    <row r="10" spans="1:9" ht="18" customHeight="1">
      <c r="A10" s="246">
        <v>2000.01</v>
      </c>
      <c r="B10" s="132"/>
      <c r="C10" s="132"/>
      <c r="D10" s="246">
        <v>3000</v>
      </c>
      <c r="E10" s="132"/>
      <c r="F10" s="132"/>
      <c r="G10" s="132">
        <v>0.2</v>
      </c>
      <c r="H10" s="132"/>
      <c r="I10" s="132"/>
    </row>
    <row r="11" spans="1:9" ht="18" customHeight="1">
      <c r="A11" s="246">
        <v>3000.01</v>
      </c>
      <c r="B11" s="132"/>
      <c r="C11" s="132"/>
      <c r="D11" s="246">
        <v>5000</v>
      </c>
      <c r="E11" s="132"/>
      <c r="F11" s="132"/>
      <c r="G11" s="132">
        <v>0.1</v>
      </c>
      <c r="H11" s="132"/>
      <c r="I11" s="132"/>
    </row>
    <row r="12" spans="1:9" ht="18" customHeight="1">
      <c r="A12" s="246">
        <v>5000.01</v>
      </c>
      <c r="B12" s="132"/>
      <c r="C12" s="132"/>
      <c r="D12" s="132" t="s">
        <v>125</v>
      </c>
      <c r="E12" s="132"/>
      <c r="F12" s="132"/>
      <c r="G12" s="132">
        <v>0.05</v>
      </c>
      <c r="H12" s="132"/>
      <c r="I12" s="132"/>
    </row>
    <row r="13" spans="1:9" ht="20.25" customHeight="1">
      <c r="A13" s="242" t="s">
        <v>151</v>
      </c>
      <c r="B13" s="243"/>
      <c r="C13" s="243"/>
      <c r="D13" s="243"/>
      <c r="E13" s="243"/>
      <c r="F13" s="243"/>
      <c r="G13" s="243"/>
      <c r="H13" s="243"/>
      <c r="I13" s="186"/>
    </row>
    <row r="14" spans="1:9" ht="20.25" customHeight="1">
      <c r="A14" s="247"/>
      <c r="B14" s="248"/>
      <c r="C14" s="248"/>
      <c r="D14" s="248"/>
      <c r="E14" s="248"/>
      <c r="F14" s="248"/>
      <c r="G14" s="248"/>
      <c r="H14" s="248"/>
      <c r="I14" s="249"/>
    </row>
    <row r="15" spans="1:9" ht="20.25" customHeight="1">
      <c r="A15" s="244"/>
      <c r="B15" s="245"/>
      <c r="C15" s="245"/>
      <c r="D15" s="245"/>
      <c r="E15" s="245"/>
      <c r="F15" s="245"/>
      <c r="G15" s="245"/>
      <c r="H15" s="245"/>
      <c r="I15" s="187"/>
    </row>
    <row r="16" spans="1:9" ht="18" customHeight="1">
      <c r="A16" s="134" t="s">
        <v>55</v>
      </c>
      <c r="B16" s="134"/>
      <c r="C16" s="134"/>
      <c r="D16" s="134" t="s">
        <v>56</v>
      </c>
      <c r="E16" s="134"/>
      <c r="F16" s="134"/>
      <c r="G16" s="134" t="s">
        <v>57</v>
      </c>
      <c r="H16" s="134"/>
      <c r="I16" s="134"/>
    </row>
    <row r="17" spans="1:9" ht="18" customHeight="1">
      <c r="A17" s="132">
        <v>600.01</v>
      </c>
      <c r="B17" s="132"/>
      <c r="C17" s="132"/>
      <c r="D17" s="246">
        <v>1000</v>
      </c>
      <c r="E17" s="132"/>
      <c r="F17" s="132"/>
      <c r="G17" s="132">
        <v>0.4</v>
      </c>
      <c r="H17" s="132"/>
      <c r="I17" s="132"/>
    </row>
    <row r="18" spans="1:9" ht="18" customHeight="1">
      <c r="A18" s="246">
        <v>1000.01</v>
      </c>
      <c r="B18" s="132"/>
      <c r="C18" s="132"/>
      <c r="D18" s="246">
        <v>1500</v>
      </c>
      <c r="E18" s="132"/>
      <c r="F18" s="132"/>
      <c r="G18" s="132">
        <v>0.3</v>
      </c>
      <c r="H18" s="132"/>
      <c r="I18" s="132"/>
    </row>
    <row r="19" spans="1:9" ht="18" customHeight="1">
      <c r="A19" s="246">
        <v>1500.01</v>
      </c>
      <c r="B19" s="132"/>
      <c r="C19" s="132"/>
      <c r="D19" s="246">
        <v>2000</v>
      </c>
      <c r="E19" s="132"/>
      <c r="F19" s="132"/>
      <c r="G19" s="132">
        <v>0.1</v>
      </c>
      <c r="H19" s="132"/>
      <c r="I19" s="132"/>
    </row>
    <row r="20" spans="1:9" ht="18" customHeight="1">
      <c r="A20" s="246">
        <v>2000.01</v>
      </c>
      <c r="B20" s="132"/>
      <c r="C20" s="132"/>
      <c r="D20" s="246">
        <v>3000</v>
      </c>
      <c r="E20" s="132"/>
      <c r="F20" s="132"/>
      <c r="G20" s="132">
        <v>0.08</v>
      </c>
      <c r="H20" s="132"/>
      <c r="I20" s="132"/>
    </row>
    <row r="21" spans="1:9" ht="18" customHeight="1">
      <c r="A21" s="246">
        <v>3000.01</v>
      </c>
      <c r="B21" s="132"/>
      <c r="C21" s="132"/>
      <c r="D21" s="246">
        <v>5000</v>
      </c>
      <c r="E21" s="132"/>
      <c r="F21" s="132"/>
      <c r="G21" s="132">
        <v>0.06</v>
      </c>
      <c r="H21" s="132"/>
      <c r="I21" s="132"/>
    </row>
    <row r="22" spans="1:9" ht="18" customHeight="1">
      <c r="A22" s="246">
        <v>5000.01</v>
      </c>
      <c r="B22" s="132"/>
      <c r="C22" s="132"/>
      <c r="D22" s="132" t="s">
        <v>125</v>
      </c>
      <c r="E22" s="132"/>
      <c r="F22" s="132"/>
      <c r="G22" s="132">
        <v>0.05</v>
      </c>
      <c r="H22" s="132"/>
      <c r="I22" s="132"/>
    </row>
    <row r="23" spans="1:9" ht="18" customHeight="1">
      <c r="A23" s="242" t="s">
        <v>109</v>
      </c>
      <c r="B23" s="243"/>
      <c r="C23" s="243"/>
      <c r="D23" s="243"/>
      <c r="E23" s="243"/>
      <c r="F23" s="243"/>
      <c r="G23" s="243"/>
      <c r="H23" s="243"/>
      <c r="I23" s="186"/>
    </row>
    <row r="24" spans="1:9" ht="18" customHeight="1">
      <c r="A24" s="244"/>
      <c r="B24" s="245"/>
      <c r="C24" s="245"/>
      <c r="D24" s="245"/>
      <c r="E24" s="245"/>
      <c r="F24" s="245"/>
      <c r="G24" s="245"/>
      <c r="H24" s="245"/>
      <c r="I24" s="187"/>
    </row>
    <row r="25" spans="1:9" ht="18" customHeight="1">
      <c r="A25" s="134" t="s">
        <v>55</v>
      </c>
      <c r="B25" s="134"/>
      <c r="C25" s="134"/>
      <c r="D25" s="134" t="s">
        <v>56</v>
      </c>
      <c r="E25" s="134"/>
      <c r="F25" s="134"/>
      <c r="G25" s="134" t="s">
        <v>57</v>
      </c>
      <c r="H25" s="134"/>
      <c r="I25" s="134"/>
    </row>
    <row r="26" spans="1:9" ht="18" customHeight="1">
      <c r="A26" s="246">
        <v>1000.01</v>
      </c>
      <c r="B26" s="132"/>
      <c r="C26" s="132"/>
      <c r="D26" s="246">
        <v>1500</v>
      </c>
      <c r="E26" s="132"/>
      <c r="F26" s="132"/>
      <c r="G26" s="132">
        <v>0.3</v>
      </c>
      <c r="H26" s="132"/>
      <c r="I26" s="132"/>
    </row>
    <row r="27" spans="1:9" ht="18" customHeight="1">
      <c r="A27" s="246">
        <v>1500.01</v>
      </c>
      <c r="B27" s="132"/>
      <c r="C27" s="132"/>
      <c r="D27" s="246">
        <v>2000</v>
      </c>
      <c r="E27" s="132"/>
      <c r="F27" s="132"/>
      <c r="G27" s="132">
        <v>0.2</v>
      </c>
      <c r="H27" s="132"/>
      <c r="I27" s="132"/>
    </row>
    <row r="28" spans="1:9" ht="18" customHeight="1">
      <c r="A28" s="246">
        <v>2000.01</v>
      </c>
      <c r="B28" s="132"/>
      <c r="C28" s="132"/>
      <c r="D28" s="246">
        <v>3000</v>
      </c>
      <c r="E28" s="132"/>
      <c r="F28" s="132"/>
      <c r="G28" s="132">
        <v>0.1</v>
      </c>
      <c r="H28" s="132"/>
      <c r="I28" s="132"/>
    </row>
    <row r="29" spans="1:9" ht="18" customHeight="1">
      <c r="A29" s="246">
        <v>3000.01</v>
      </c>
      <c r="B29" s="132"/>
      <c r="C29" s="132"/>
      <c r="D29" s="246">
        <v>5000</v>
      </c>
      <c r="E29" s="132"/>
      <c r="F29" s="132"/>
      <c r="G29" s="132">
        <v>0.08</v>
      </c>
      <c r="H29" s="132"/>
      <c r="I29" s="132"/>
    </row>
    <row r="30" spans="1:9" ht="18" customHeight="1">
      <c r="A30" s="246">
        <v>5000.01</v>
      </c>
      <c r="B30" s="132"/>
      <c r="C30" s="132"/>
      <c r="D30" s="246">
        <v>10000</v>
      </c>
      <c r="E30" s="132"/>
      <c r="F30" s="132"/>
      <c r="G30" s="132">
        <v>0.06</v>
      </c>
      <c r="H30" s="132"/>
      <c r="I30" s="132"/>
    </row>
    <row r="31" spans="1:9" ht="18" customHeight="1">
      <c r="A31" s="246">
        <v>10000.01</v>
      </c>
      <c r="B31" s="132"/>
      <c r="C31" s="132"/>
      <c r="D31" s="132" t="s">
        <v>125</v>
      </c>
      <c r="E31" s="132"/>
      <c r="F31" s="132"/>
      <c r="G31" s="132">
        <v>0.05</v>
      </c>
      <c r="H31" s="132"/>
      <c r="I31" s="132"/>
    </row>
    <row r="32" spans="1:9" ht="34.5" customHeight="1">
      <c r="A32" s="250" t="s">
        <v>58</v>
      </c>
      <c r="B32" s="251"/>
      <c r="C32" s="251"/>
      <c r="D32" s="251"/>
      <c r="E32" s="251"/>
      <c r="F32" s="251"/>
      <c r="G32" s="251"/>
      <c r="H32" s="251"/>
      <c r="I32" s="252"/>
    </row>
    <row r="33" spans="1:9" ht="27.75" customHeight="1">
      <c r="A33" s="177" t="s">
        <v>98</v>
      </c>
      <c r="B33" s="179"/>
      <c r="C33" s="78" t="s">
        <v>22</v>
      </c>
      <c r="D33" s="177" t="s">
        <v>59</v>
      </c>
      <c r="E33" s="179"/>
      <c r="F33" s="69" t="s">
        <v>60</v>
      </c>
      <c r="G33" s="177" t="s">
        <v>61</v>
      </c>
      <c r="H33" s="178"/>
      <c r="I33" s="179"/>
    </row>
    <row r="34" spans="1:9" ht="23.25" customHeight="1">
      <c r="A34" s="134" t="s">
        <v>62</v>
      </c>
      <c r="B34" s="134"/>
      <c r="C34" s="67" t="s">
        <v>63</v>
      </c>
      <c r="D34" s="137">
        <v>50</v>
      </c>
      <c r="E34" s="137"/>
      <c r="F34" s="75">
        <v>0.4</v>
      </c>
      <c r="G34" s="137">
        <v>30</v>
      </c>
      <c r="H34" s="137"/>
      <c r="I34" s="137"/>
    </row>
    <row r="35" spans="1:9">
      <c r="A35" s="18"/>
      <c r="B35" s="19"/>
      <c r="C35" s="19"/>
      <c r="D35" s="19"/>
      <c r="E35" s="19"/>
      <c r="F35" s="19"/>
      <c r="G35" s="19"/>
      <c r="H35" s="19"/>
      <c r="I35" s="20"/>
    </row>
  </sheetData>
  <mergeCells count="76">
    <mergeCell ref="A1:I1"/>
    <mergeCell ref="A2:I2"/>
    <mergeCell ref="A3:I3"/>
    <mergeCell ref="D33:E33"/>
    <mergeCell ref="D34:E34"/>
    <mergeCell ref="G33:I33"/>
    <mergeCell ref="G34:I34"/>
    <mergeCell ref="A32:I32"/>
    <mergeCell ref="A33:B33"/>
    <mergeCell ref="A34:B34"/>
    <mergeCell ref="A31:C31"/>
    <mergeCell ref="D31:F31"/>
    <mergeCell ref="G31:I31"/>
    <mergeCell ref="A29:C29"/>
    <mergeCell ref="D29:F29"/>
    <mergeCell ref="G29:I29"/>
    <mergeCell ref="A30:C30"/>
    <mergeCell ref="D30:F30"/>
    <mergeCell ref="G30:I30"/>
    <mergeCell ref="A27:C27"/>
    <mergeCell ref="D27:F27"/>
    <mergeCell ref="G27:I27"/>
    <mergeCell ref="A28:C28"/>
    <mergeCell ref="D28:F28"/>
    <mergeCell ref="G28:I28"/>
    <mergeCell ref="A26:C26"/>
    <mergeCell ref="D26:F26"/>
    <mergeCell ref="G26:I26"/>
    <mergeCell ref="A22:C22"/>
    <mergeCell ref="D22:F22"/>
    <mergeCell ref="G22:I22"/>
    <mergeCell ref="A25:C25"/>
    <mergeCell ref="D25:F25"/>
    <mergeCell ref="G25:I25"/>
    <mergeCell ref="A23:I24"/>
    <mergeCell ref="A20:C20"/>
    <mergeCell ref="D20:F20"/>
    <mergeCell ref="G20:I20"/>
    <mergeCell ref="A21:C21"/>
    <mergeCell ref="D21:F21"/>
    <mergeCell ref="G21:I21"/>
    <mergeCell ref="A18:C18"/>
    <mergeCell ref="D18:F18"/>
    <mergeCell ref="G18:I18"/>
    <mergeCell ref="A19:C19"/>
    <mergeCell ref="D19:F19"/>
    <mergeCell ref="G19:I19"/>
    <mergeCell ref="G12:I12"/>
    <mergeCell ref="A16:C16"/>
    <mergeCell ref="D16:F16"/>
    <mergeCell ref="G16:I16"/>
    <mergeCell ref="A17:C17"/>
    <mergeCell ref="D17:F17"/>
    <mergeCell ref="G17:I17"/>
    <mergeCell ref="A13:I15"/>
    <mergeCell ref="G6:I6"/>
    <mergeCell ref="G7:I7"/>
    <mergeCell ref="G8:I8"/>
    <mergeCell ref="G9:I9"/>
    <mergeCell ref="G10:I10"/>
    <mergeCell ref="A4:I5"/>
    <mergeCell ref="A11:C11"/>
    <mergeCell ref="G11:I11"/>
    <mergeCell ref="A12:C12"/>
    <mergeCell ref="D6:F6"/>
    <mergeCell ref="D7:F7"/>
    <mergeCell ref="D8:F8"/>
    <mergeCell ref="D9:F9"/>
    <mergeCell ref="D10:F10"/>
    <mergeCell ref="D11:F11"/>
    <mergeCell ref="D12:F12"/>
    <mergeCell ref="A6:C6"/>
    <mergeCell ref="A7:C7"/>
    <mergeCell ref="A8:C8"/>
    <mergeCell ref="A9:C9"/>
    <mergeCell ref="A10:C1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workbookViewId="0">
      <selection activeCell="K1" sqref="K1"/>
    </sheetView>
  </sheetViews>
  <sheetFormatPr baseColWidth="10" defaultRowHeight="13.5"/>
  <cols>
    <col min="1" max="1" width="12" style="1" customWidth="1"/>
    <col min="2" max="2" width="9.5703125" style="1" customWidth="1"/>
    <col min="3" max="3" width="5.85546875" style="1" customWidth="1"/>
    <col min="4" max="4" width="13" style="1" customWidth="1"/>
    <col min="5" max="5" width="11.42578125" style="1"/>
    <col min="6" max="6" width="7.7109375" style="1" customWidth="1"/>
    <col min="7" max="7" width="10.28515625" style="1" customWidth="1"/>
    <col min="8" max="8" width="5.85546875" style="1" customWidth="1"/>
    <col min="9" max="9" width="5.5703125" style="1" customWidth="1"/>
    <col min="10" max="10" width="11.42578125" style="1" hidden="1" customWidth="1"/>
    <col min="11" max="11" width="4.85546875" style="1" customWidth="1"/>
    <col min="12" max="16384" width="11.42578125" style="1"/>
  </cols>
  <sheetData>
    <row r="1" spans="1:11">
      <c r="A1" s="43"/>
      <c r="B1" s="44"/>
      <c r="C1" s="44"/>
      <c r="D1" s="44"/>
      <c r="E1" s="44"/>
      <c r="F1" s="44"/>
      <c r="G1" s="44"/>
      <c r="H1" s="44"/>
      <c r="I1" s="44"/>
      <c r="J1" s="44"/>
      <c r="K1" s="38"/>
    </row>
    <row r="2" spans="1:11" ht="15" customHeight="1">
      <c r="A2" s="242" t="s">
        <v>127</v>
      </c>
      <c r="B2" s="243"/>
      <c r="C2" s="243"/>
      <c r="D2" s="243"/>
      <c r="E2" s="243"/>
      <c r="F2" s="243"/>
      <c r="G2" s="243"/>
      <c r="H2" s="243"/>
      <c r="I2" s="243"/>
      <c r="J2" s="243"/>
      <c r="K2" s="186"/>
    </row>
    <row r="3" spans="1:11" ht="41.2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187"/>
    </row>
    <row r="4" spans="1:11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36" customHeight="1">
      <c r="A5" s="250" t="s">
        <v>110</v>
      </c>
      <c r="B5" s="251"/>
      <c r="C5" s="251"/>
      <c r="D5" s="251"/>
      <c r="E5" s="251"/>
      <c r="F5" s="251"/>
      <c r="G5" s="251"/>
      <c r="H5" s="251"/>
      <c r="I5" s="251"/>
      <c r="J5" s="251"/>
      <c r="K5" s="252"/>
    </row>
    <row r="6" spans="1:11" ht="17.25" customHeight="1">
      <c r="A6" s="41"/>
      <c r="B6" s="37"/>
      <c r="C6" s="37"/>
      <c r="D6" s="37"/>
      <c r="E6" s="37"/>
      <c r="F6" s="37"/>
      <c r="G6" s="37"/>
      <c r="H6" s="37"/>
      <c r="I6" s="37"/>
      <c r="J6" s="37"/>
      <c r="K6" s="42"/>
    </row>
    <row r="7" spans="1:11">
      <c r="A7" s="253" t="s">
        <v>27</v>
      </c>
      <c r="B7" s="254"/>
      <c r="C7" s="254"/>
      <c r="D7" s="254"/>
      <c r="E7" s="254"/>
      <c r="F7" s="254"/>
      <c r="G7" s="254"/>
      <c r="H7" s="254"/>
      <c r="I7" s="254"/>
      <c r="J7" s="254"/>
      <c r="K7" s="255"/>
    </row>
    <row r="8" spans="1:11">
      <c r="A8" s="256"/>
      <c r="B8" s="257"/>
      <c r="C8" s="257"/>
      <c r="D8" s="257"/>
      <c r="E8" s="257"/>
      <c r="F8" s="257"/>
      <c r="G8" s="257"/>
      <c r="H8" s="257"/>
      <c r="I8" s="257"/>
      <c r="J8" s="257"/>
      <c r="K8" s="258"/>
    </row>
    <row r="9" spans="1:11">
      <c r="A9" s="41"/>
      <c r="B9" s="37"/>
      <c r="C9" s="37"/>
      <c r="D9" s="37"/>
      <c r="E9" s="37"/>
      <c r="F9" s="37"/>
      <c r="G9" s="37"/>
      <c r="H9" s="37"/>
      <c r="I9" s="37"/>
      <c r="J9" s="37"/>
      <c r="K9" s="42"/>
    </row>
    <row r="10" spans="1:11" ht="37.5" customHeight="1">
      <c r="A10" s="30" t="s">
        <v>64</v>
      </c>
      <c r="B10" s="244" t="s">
        <v>65</v>
      </c>
      <c r="C10" s="187"/>
      <c r="D10" s="30" t="s">
        <v>12</v>
      </c>
      <c r="E10" s="244" t="s">
        <v>99</v>
      </c>
      <c r="F10" s="187"/>
      <c r="G10" s="30" t="s">
        <v>60</v>
      </c>
      <c r="H10" s="244" t="s">
        <v>24</v>
      </c>
      <c r="I10" s="245"/>
      <c r="J10" s="245"/>
      <c r="K10" s="187"/>
    </row>
    <row r="11" spans="1:11">
      <c r="A11" s="40"/>
      <c r="B11" s="3"/>
      <c r="C11" s="3"/>
      <c r="D11" s="3"/>
      <c r="E11" s="3"/>
      <c r="F11" s="3"/>
      <c r="G11" s="3"/>
      <c r="H11" s="3"/>
      <c r="I11" s="3"/>
      <c r="J11" s="3"/>
      <c r="K11" s="39"/>
    </row>
    <row r="12" spans="1:1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7"/>
    </row>
  </sheetData>
  <mergeCells count="7">
    <mergeCell ref="H10:K10"/>
    <mergeCell ref="E10:F10"/>
    <mergeCell ref="B10:C10"/>
    <mergeCell ref="A7:K8"/>
    <mergeCell ref="A2:K3"/>
    <mergeCell ref="A5:K5"/>
    <mergeCell ref="A4:K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workbookViewId="0">
      <selection activeCell="I10" sqref="I10:I43"/>
    </sheetView>
  </sheetViews>
  <sheetFormatPr baseColWidth="10" defaultRowHeight="13.5"/>
  <cols>
    <col min="1" max="4" width="4.28515625" style="7" customWidth="1"/>
    <col min="5" max="5" width="39.140625" style="7" customWidth="1"/>
    <col min="6" max="6" width="13.5703125" style="7" customWidth="1"/>
    <col min="7" max="7" width="11.140625" style="7" customWidth="1"/>
    <col min="8" max="8" width="9.140625" style="7" customWidth="1"/>
    <col min="9" max="9" width="13.7109375" style="115" customWidth="1"/>
    <col min="10" max="16384" width="11.42578125" style="7"/>
  </cols>
  <sheetData>
    <row r="1" spans="1:9" ht="18.75" customHeight="1">
      <c r="A1" s="177" t="s">
        <v>126</v>
      </c>
      <c r="B1" s="178"/>
      <c r="C1" s="178"/>
      <c r="D1" s="178"/>
      <c r="E1" s="178"/>
      <c r="F1" s="178"/>
      <c r="G1" s="178"/>
      <c r="H1" s="178"/>
      <c r="I1" s="179"/>
    </row>
    <row r="2" spans="1:9" ht="16.5" customHeight="1">
      <c r="A2" s="183" t="s">
        <v>162</v>
      </c>
      <c r="B2" s="184"/>
      <c r="C2" s="184"/>
      <c r="D2" s="184"/>
      <c r="E2" s="184"/>
      <c r="F2" s="184"/>
      <c r="G2" s="184"/>
      <c r="H2" s="184"/>
      <c r="I2" s="185"/>
    </row>
    <row r="3" spans="1:9" ht="18" customHeight="1">
      <c r="A3" s="198" t="s">
        <v>98</v>
      </c>
      <c r="B3" s="198" t="s">
        <v>66</v>
      </c>
      <c r="C3" s="198" t="s">
        <v>68</v>
      </c>
      <c r="D3" s="198" t="s">
        <v>21</v>
      </c>
      <c r="E3" s="71"/>
      <c r="F3" s="72"/>
      <c r="G3" s="72"/>
      <c r="H3" s="72"/>
      <c r="I3" s="110"/>
    </row>
    <row r="4" spans="1:9" ht="15" customHeight="1">
      <c r="A4" s="198"/>
      <c r="B4" s="198"/>
      <c r="C4" s="198"/>
      <c r="D4" s="198"/>
      <c r="E4" s="11"/>
      <c r="F4" s="68"/>
      <c r="G4" s="68"/>
      <c r="H4" s="68"/>
      <c r="I4" s="111"/>
    </row>
    <row r="5" spans="1:9" ht="15" customHeight="1">
      <c r="A5" s="198"/>
      <c r="B5" s="198"/>
      <c r="C5" s="198"/>
      <c r="D5" s="198"/>
      <c r="E5" s="183" t="s">
        <v>100</v>
      </c>
      <c r="F5" s="184"/>
      <c r="G5" s="184"/>
      <c r="H5" s="184"/>
      <c r="I5" s="185"/>
    </row>
    <row r="6" spans="1:9">
      <c r="A6" s="198"/>
      <c r="B6" s="198"/>
      <c r="C6" s="198"/>
      <c r="D6" s="198"/>
      <c r="E6" s="183" t="s">
        <v>111</v>
      </c>
      <c r="F6" s="184"/>
      <c r="G6" s="184"/>
      <c r="H6" s="184"/>
      <c r="I6" s="185"/>
    </row>
    <row r="7" spans="1:9">
      <c r="A7" s="198"/>
      <c r="B7" s="198"/>
      <c r="C7" s="198"/>
      <c r="D7" s="198"/>
      <c r="E7" s="11"/>
      <c r="F7" s="68"/>
      <c r="G7" s="68"/>
      <c r="H7" s="68"/>
      <c r="I7" s="111"/>
    </row>
    <row r="8" spans="1:9" ht="15.75" customHeight="1">
      <c r="A8" s="198"/>
      <c r="B8" s="198"/>
      <c r="C8" s="198"/>
      <c r="D8" s="198"/>
      <c r="E8" s="73"/>
      <c r="F8" s="74"/>
      <c r="G8" s="74"/>
      <c r="H8" s="74"/>
      <c r="I8" s="112"/>
    </row>
    <row r="9" spans="1:9" s="28" customFormat="1" ht="45.75" customHeight="1">
      <c r="A9" s="195" t="s">
        <v>86</v>
      </c>
      <c r="B9" s="196"/>
      <c r="C9" s="196"/>
      <c r="D9" s="197"/>
      <c r="E9" s="70" t="s">
        <v>98</v>
      </c>
      <c r="F9" s="70" t="s">
        <v>67</v>
      </c>
      <c r="G9" s="70" t="s">
        <v>68</v>
      </c>
      <c r="H9" s="70" t="s">
        <v>60</v>
      </c>
      <c r="I9" s="118" t="s">
        <v>117</v>
      </c>
    </row>
    <row r="10" spans="1:9" ht="15.75" customHeight="1">
      <c r="A10" s="65">
        <v>1</v>
      </c>
      <c r="B10" s="65">
        <v>0</v>
      </c>
      <c r="C10" s="65">
        <v>1</v>
      </c>
      <c r="D10" s="65">
        <v>1</v>
      </c>
      <c r="E10" s="65" t="s">
        <v>69</v>
      </c>
      <c r="F10" s="65" t="s">
        <v>157</v>
      </c>
      <c r="G10" s="65">
        <v>1</v>
      </c>
      <c r="H10" s="65" t="s">
        <v>121</v>
      </c>
      <c r="I10" s="108">
        <v>40000</v>
      </c>
    </row>
    <row r="11" spans="1:9" ht="15.75" customHeight="1">
      <c r="A11" s="67">
        <v>1</v>
      </c>
      <c r="B11" s="67">
        <v>0</v>
      </c>
      <c r="C11" s="67">
        <v>2</v>
      </c>
      <c r="D11" s="67">
        <v>1</v>
      </c>
      <c r="E11" s="67" t="s">
        <v>69</v>
      </c>
      <c r="F11" s="99" t="s">
        <v>157</v>
      </c>
      <c r="G11" s="67">
        <v>2</v>
      </c>
      <c r="H11" s="67" t="s">
        <v>121</v>
      </c>
      <c r="I11" s="119">
        <v>30000</v>
      </c>
    </row>
    <row r="12" spans="1:9" ht="15.75" customHeight="1">
      <c r="A12" s="67">
        <v>1</v>
      </c>
      <c r="B12" s="67">
        <v>0</v>
      </c>
      <c r="C12" s="67">
        <v>3</v>
      </c>
      <c r="D12" s="67">
        <v>1</v>
      </c>
      <c r="E12" s="67" t="s">
        <v>69</v>
      </c>
      <c r="F12" s="99" t="s">
        <v>157</v>
      </c>
      <c r="G12" s="67">
        <v>3</v>
      </c>
      <c r="H12" s="67" t="s">
        <v>121</v>
      </c>
      <c r="I12" s="119">
        <v>25000</v>
      </c>
    </row>
    <row r="13" spans="1:9" ht="15.75" customHeight="1" thickBot="1">
      <c r="A13" s="66">
        <v>1</v>
      </c>
      <c r="B13" s="66">
        <v>0</v>
      </c>
      <c r="C13" s="66">
        <v>4</v>
      </c>
      <c r="D13" s="66">
        <v>1</v>
      </c>
      <c r="E13" s="66" t="s">
        <v>69</v>
      </c>
      <c r="F13" s="99" t="s">
        <v>157</v>
      </c>
      <c r="G13" s="66">
        <v>4</v>
      </c>
      <c r="H13" s="66" t="s">
        <v>121</v>
      </c>
      <c r="I13" s="104" t="s">
        <v>27</v>
      </c>
    </row>
    <row r="14" spans="1:9" ht="15.75" customHeight="1" thickTop="1">
      <c r="A14" s="67">
        <v>2</v>
      </c>
      <c r="B14" s="67">
        <v>0</v>
      </c>
      <c r="C14" s="67">
        <v>1</v>
      </c>
      <c r="D14" s="67">
        <v>1</v>
      </c>
      <c r="E14" s="67" t="s">
        <v>70</v>
      </c>
      <c r="F14" s="99" t="s">
        <v>157</v>
      </c>
      <c r="G14" s="67">
        <v>1</v>
      </c>
      <c r="H14" s="67" t="s">
        <v>121</v>
      </c>
      <c r="I14" s="119">
        <v>35000</v>
      </c>
    </row>
    <row r="15" spans="1:9" ht="15.75" customHeight="1">
      <c r="A15" s="67">
        <v>2</v>
      </c>
      <c r="B15" s="67">
        <v>0</v>
      </c>
      <c r="C15" s="67">
        <v>2</v>
      </c>
      <c r="D15" s="67">
        <v>1</v>
      </c>
      <c r="E15" s="67" t="s">
        <v>70</v>
      </c>
      <c r="F15" s="99" t="s">
        <v>157</v>
      </c>
      <c r="G15" s="67">
        <v>2</v>
      </c>
      <c r="H15" s="67" t="s">
        <v>121</v>
      </c>
      <c r="I15" s="119">
        <v>25000</v>
      </c>
    </row>
    <row r="16" spans="1:9" ht="15.75" customHeight="1">
      <c r="A16" s="67">
        <v>2</v>
      </c>
      <c r="B16" s="67">
        <v>0</v>
      </c>
      <c r="C16" s="67">
        <v>3</v>
      </c>
      <c r="D16" s="67">
        <v>1</v>
      </c>
      <c r="E16" s="67" t="s">
        <v>70</v>
      </c>
      <c r="F16" s="99" t="s">
        <v>157</v>
      </c>
      <c r="G16" s="67">
        <v>3</v>
      </c>
      <c r="H16" s="67" t="s">
        <v>121</v>
      </c>
      <c r="I16" s="119">
        <v>20000</v>
      </c>
    </row>
    <row r="17" spans="1:9" ht="15.75" customHeight="1" thickBot="1">
      <c r="A17" s="66">
        <v>2</v>
      </c>
      <c r="B17" s="66">
        <v>0</v>
      </c>
      <c r="C17" s="66">
        <v>4</v>
      </c>
      <c r="D17" s="66">
        <v>1</v>
      </c>
      <c r="E17" s="66" t="s">
        <v>70</v>
      </c>
      <c r="F17" s="99" t="s">
        <v>157</v>
      </c>
      <c r="G17" s="66">
        <v>4</v>
      </c>
      <c r="H17" s="66" t="s">
        <v>121</v>
      </c>
      <c r="I17" s="104" t="s">
        <v>27</v>
      </c>
    </row>
    <row r="18" spans="1:9" ht="15.75" customHeight="1" thickTop="1">
      <c r="A18" s="67">
        <v>3</v>
      </c>
      <c r="B18" s="67">
        <v>0</v>
      </c>
      <c r="C18" s="67">
        <v>1</v>
      </c>
      <c r="D18" s="67">
        <v>1</v>
      </c>
      <c r="E18" s="67" t="s">
        <v>101</v>
      </c>
      <c r="F18" s="99" t="s">
        <v>157</v>
      </c>
      <c r="G18" s="67">
        <v>1</v>
      </c>
      <c r="H18" s="67" t="s">
        <v>121</v>
      </c>
      <c r="I18" s="119">
        <v>100000</v>
      </c>
    </row>
    <row r="19" spans="1:9" ht="15.75" customHeight="1">
      <c r="A19" s="67">
        <v>3</v>
      </c>
      <c r="B19" s="67">
        <v>0</v>
      </c>
      <c r="C19" s="67">
        <v>2</v>
      </c>
      <c r="D19" s="67">
        <v>1</v>
      </c>
      <c r="E19" s="67" t="s">
        <v>102</v>
      </c>
      <c r="F19" s="99" t="s">
        <v>157</v>
      </c>
      <c r="G19" s="67">
        <v>2</v>
      </c>
      <c r="H19" s="67" t="s">
        <v>121</v>
      </c>
      <c r="I19" s="119">
        <v>85000</v>
      </c>
    </row>
    <row r="20" spans="1:9" ht="15.75" customHeight="1" thickBot="1">
      <c r="A20" s="66">
        <v>3</v>
      </c>
      <c r="B20" s="66">
        <v>0</v>
      </c>
      <c r="C20" s="66">
        <v>3</v>
      </c>
      <c r="D20" s="66">
        <v>1</v>
      </c>
      <c r="E20" s="66" t="s">
        <v>103</v>
      </c>
      <c r="F20" s="99" t="s">
        <v>157</v>
      </c>
      <c r="G20" s="66">
        <v>3</v>
      </c>
      <c r="H20" s="66" t="s">
        <v>121</v>
      </c>
      <c r="I20" s="107">
        <v>70000</v>
      </c>
    </row>
    <row r="21" spans="1:9" ht="15.75" customHeight="1" thickTop="1">
      <c r="A21" s="67">
        <v>5</v>
      </c>
      <c r="B21" s="67">
        <v>0</v>
      </c>
      <c r="C21" s="67">
        <v>1</v>
      </c>
      <c r="D21" s="67">
        <v>1</v>
      </c>
      <c r="E21" s="67" t="s">
        <v>104</v>
      </c>
      <c r="F21" s="99" t="s">
        <v>157</v>
      </c>
      <c r="G21" s="67">
        <v>1</v>
      </c>
      <c r="H21" s="67" t="s">
        <v>121</v>
      </c>
      <c r="I21" s="119">
        <v>80000</v>
      </c>
    </row>
    <row r="22" spans="1:9" ht="15.75" customHeight="1">
      <c r="A22" s="67">
        <v>5</v>
      </c>
      <c r="B22" s="67">
        <v>0</v>
      </c>
      <c r="C22" s="67">
        <v>2</v>
      </c>
      <c r="D22" s="67">
        <v>1</v>
      </c>
      <c r="E22" s="67" t="s">
        <v>105</v>
      </c>
      <c r="F22" s="99" t="s">
        <v>157</v>
      </c>
      <c r="G22" s="67">
        <v>2</v>
      </c>
      <c r="H22" s="67" t="s">
        <v>121</v>
      </c>
      <c r="I22" s="119">
        <v>65000</v>
      </c>
    </row>
    <row r="23" spans="1:9" ht="15.75" customHeight="1" thickBot="1">
      <c r="A23" s="66">
        <v>5</v>
      </c>
      <c r="B23" s="66">
        <v>0</v>
      </c>
      <c r="C23" s="66">
        <v>3</v>
      </c>
      <c r="D23" s="66">
        <v>1</v>
      </c>
      <c r="E23" s="66" t="s">
        <v>105</v>
      </c>
      <c r="F23" s="99" t="s">
        <v>157</v>
      </c>
      <c r="G23" s="66">
        <v>3</v>
      </c>
      <c r="H23" s="66" t="s">
        <v>121</v>
      </c>
      <c r="I23" s="107">
        <v>50000</v>
      </c>
    </row>
    <row r="24" spans="1:9" ht="15.75" customHeight="1" thickTop="1">
      <c r="A24" s="67">
        <v>6</v>
      </c>
      <c r="B24" s="67">
        <v>0</v>
      </c>
      <c r="C24" s="67">
        <v>1</v>
      </c>
      <c r="D24" s="67">
        <v>1</v>
      </c>
      <c r="E24" s="67" t="s">
        <v>106</v>
      </c>
      <c r="F24" s="99" t="s">
        <v>157</v>
      </c>
      <c r="G24" s="67">
        <v>1</v>
      </c>
      <c r="H24" s="67" t="s">
        <v>121</v>
      </c>
      <c r="I24" s="119">
        <v>200000</v>
      </c>
    </row>
    <row r="25" spans="1:9" ht="15.75" customHeight="1">
      <c r="A25" s="67">
        <v>6</v>
      </c>
      <c r="B25" s="67">
        <v>0</v>
      </c>
      <c r="C25" s="67">
        <v>2</v>
      </c>
      <c r="D25" s="67">
        <v>1</v>
      </c>
      <c r="E25" s="67" t="s">
        <v>106</v>
      </c>
      <c r="F25" s="99" t="s">
        <v>157</v>
      </c>
      <c r="G25" s="67">
        <v>2</v>
      </c>
      <c r="H25" s="67" t="s">
        <v>121</v>
      </c>
      <c r="I25" s="119">
        <v>160000</v>
      </c>
    </row>
    <row r="26" spans="1:9" ht="15.75" customHeight="1">
      <c r="A26" s="67">
        <v>6</v>
      </c>
      <c r="B26" s="67">
        <v>0</v>
      </c>
      <c r="C26" s="67">
        <v>3</v>
      </c>
      <c r="D26" s="67">
        <v>1</v>
      </c>
      <c r="E26" s="67" t="s">
        <v>107</v>
      </c>
      <c r="F26" s="99" t="s">
        <v>157</v>
      </c>
      <c r="G26" s="67">
        <v>1</v>
      </c>
      <c r="H26" s="67" t="s">
        <v>121</v>
      </c>
      <c r="I26" s="119">
        <v>150000</v>
      </c>
    </row>
    <row r="27" spans="1:9" ht="15.75" customHeight="1" thickBot="1">
      <c r="A27" s="66">
        <v>6</v>
      </c>
      <c r="B27" s="66">
        <v>0</v>
      </c>
      <c r="C27" s="66">
        <v>4</v>
      </c>
      <c r="D27" s="66">
        <v>1</v>
      </c>
      <c r="E27" s="66" t="s">
        <v>107</v>
      </c>
      <c r="F27" s="99" t="s">
        <v>157</v>
      </c>
      <c r="G27" s="66">
        <v>2</v>
      </c>
      <c r="H27" s="66" t="s">
        <v>121</v>
      </c>
      <c r="I27" s="107">
        <v>140000</v>
      </c>
    </row>
    <row r="28" spans="1:9" ht="15.75" customHeight="1" thickTop="1">
      <c r="A28" s="67">
        <v>7</v>
      </c>
      <c r="B28" s="67">
        <v>0</v>
      </c>
      <c r="C28" s="67">
        <v>1</v>
      </c>
      <c r="D28" s="67">
        <v>1</v>
      </c>
      <c r="E28" s="67" t="s">
        <v>71</v>
      </c>
      <c r="F28" s="99" t="s">
        <v>157</v>
      </c>
      <c r="G28" s="67">
        <v>1</v>
      </c>
      <c r="H28" s="67" t="s">
        <v>121</v>
      </c>
      <c r="I28" s="119">
        <v>15000</v>
      </c>
    </row>
    <row r="29" spans="1:9" ht="15.75" customHeight="1">
      <c r="A29" s="67">
        <v>7</v>
      </c>
      <c r="B29" s="67">
        <v>0</v>
      </c>
      <c r="C29" s="67">
        <v>2</v>
      </c>
      <c r="D29" s="67">
        <v>1</v>
      </c>
      <c r="E29" s="67" t="s">
        <v>71</v>
      </c>
      <c r="F29" s="99" t="s">
        <v>157</v>
      </c>
      <c r="G29" s="67">
        <v>2</v>
      </c>
      <c r="H29" s="67" t="s">
        <v>121</v>
      </c>
      <c r="I29" s="119">
        <v>10000</v>
      </c>
    </row>
    <row r="30" spans="1:9" ht="15.75" customHeight="1">
      <c r="A30" s="67">
        <v>7</v>
      </c>
      <c r="B30" s="67">
        <v>0</v>
      </c>
      <c r="C30" s="67">
        <v>3</v>
      </c>
      <c r="D30" s="67">
        <v>1</v>
      </c>
      <c r="E30" s="67" t="s">
        <v>71</v>
      </c>
      <c r="F30" s="99" t="s">
        <v>157</v>
      </c>
      <c r="G30" s="67">
        <v>3</v>
      </c>
      <c r="H30" s="67" t="s">
        <v>121</v>
      </c>
      <c r="I30" s="119">
        <v>7000</v>
      </c>
    </row>
    <row r="31" spans="1:9" ht="15.75" customHeight="1">
      <c r="A31" s="67">
        <v>7</v>
      </c>
      <c r="B31" s="67">
        <v>0</v>
      </c>
      <c r="C31" s="67">
        <v>4</v>
      </c>
      <c r="D31" s="67">
        <v>1</v>
      </c>
      <c r="E31" s="67" t="s">
        <v>71</v>
      </c>
      <c r="F31" s="99" t="s">
        <v>157</v>
      </c>
      <c r="G31" s="67">
        <v>4</v>
      </c>
      <c r="H31" s="67" t="s">
        <v>121</v>
      </c>
      <c r="I31" s="119">
        <v>5000</v>
      </c>
    </row>
    <row r="32" spans="1:9" ht="15.75" customHeight="1" thickBot="1">
      <c r="A32" s="66">
        <v>7</v>
      </c>
      <c r="B32" s="66">
        <v>0</v>
      </c>
      <c r="C32" s="66">
        <v>5</v>
      </c>
      <c r="D32" s="66">
        <v>1</v>
      </c>
      <c r="E32" s="66" t="s">
        <v>71</v>
      </c>
      <c r="F32" s="99" t="s">
        <v>157</v>
      </c>
      <c r="G32" s="66">
        <v>5</v>
      </c>
      <c r="H32" s="66" t="s">
        <v>121</v>
      </c>
      <c r="I32" s="107">
        <v>2500</v>
      </c>
    </row>
    <row r="33" spans="1:9" ht="15.75" customHeight="1" thickTop="1">
      <c r="A33" s="67">
        <v>8</v>
      </c>
      <c r="B33" s="67">
        <v>0</v>
      </c>
      <c r="C33" s="67">
        <v>1</v>
      </c>
      <c r="D33" s="67">
        <v>1</v>
      </c>
      <c r="E33" s="67" t="s">
        <v>72</v>
      </c>
      <c r="F33" s="99" t="s">
        <v>157</v>
      </c>
      <c r="G33" s="67">
        <v>1</v>
      </c>
      <c r="H33" s="67" t="s">
        <v>121</v>
      </c>
      <c r="I33" s="119">
        <v>4000</v>
      </c>
    </row>
    <row r="34" spans="1:9" ht="15.75" customHeight="1">
      <c r="A34" s="67">
        <v>8</v>
      </c>
      <c r="B34" s="67">
        <v>0</v>
      </c>
      <c r="C34" s="67">
        <v>2</v>
      </c>
      <c r="D34" s="67">
        <v>1</v>
      </c>
      <c r="E34" s="67" t="s">
        <v>72</v>
      </c>
      <c r="F34" s="99" t="s">
        <v>157</v>
      </c>
      <c r="G34" s="67">
        <v>2</v>
      </c>
      <c r="H34" s="67" t="s">
        <v>121</v>
      </c>
      <c r="I34" s="119">
        <v>3000</v>
      </c>
    </row>
    <row r="35" spans="1:9" ht="15.75" customHeight="1">
      <c r="A35" s="67">
        <v>8</v>
      </c>
      <c r="B35" s="67">
        <v>0</v>
      </c>
      <c r="C35" s="67">
        <v>3</v>
      </c>
      <c r="D35" s="67">
        <v>1</v>
      </c>
      <c r="E35" s="67" t="s">
        <v>72</v>
      </c>
      <c r="F35" s="99" t="s">
        <v>157</v>
      </c>
      <c r="G35" s="67">
        <v>3</v>
      </c>
      <c r="H35" s="67" t="s">
        <v>121</v>
      </c>
      <c r="I35" s="119">
        <v>2500</v>
      </c>
    </row>
    <row r="36" spans="1:9" ht="15.75" customHeight="1">
      <c r="A36" s="67">
        <v>8</v>
      </c>
      <c r="B36" s="67">
        <v>0</v>
      </c>
      <c r="C36" s="67">
        <v>4</v>
      </c>
      <c r="D36" s="67">
        <v>1</v>
      </c>
      <c r="E36" s="67" t="s">
        <v>72</v>
      </c>
      <c r="F36" s="99" t="s">
        <v>157</v>
      </c>
      <c r="G36" s="67">
        <v>4</v>
      </c>
      <c r="H36" s="67" t="s">
        <v>121</v>
      </c>
      <c r="I36" s="119">
        <v>1200</v>
      </c>
    </row>
    <row r="37" spans="1:9" ht="15.75" customHeight="1">
      <c r="A37" s="67">
        <v>8</v>
      </c>
      <c r="B37" s="67">
        <v>0</v>
      </c>
      <c r="C37" s="67">
        <v>5</v>
      </c>
      <c r="D37" s="67">
        <v>1</v>
      </c>
      <c r="E37" s="67" t="s">
        <v>72</v>
      </c>
      <c r="F37" s="99" t="s">
        <v>157</v>
      </c>
      <c r="G37" s="67">
        <v>5</v>
      </c>
      <c r="H37" s="67" t="s">
        <v>121</v>
      </c>
      <c r="I37" s="119">
        <v>800</v>
      </c>
    </row>
    <row r="38" spans="1:9" ht="15.75" customHeight="1">
      <c r="A38" s="67">
        <v>8</v>
      </c>
      <c r="B38" s="67">
        <v>0</v>
      </c>
      <c r="C38" s="67">
        <v>6</v>
      </c>
      <c r="D38" s="67">
        <v>1</v>
      </c>
      <c r="E38" s="67" t="s">
        <v>72</v>
      </c>
      <c r="F38" s="99" t="s">
        <v>157</v>
      </c>
      <c r="G38" s="67">
        <v>6</v>
      </c>
      <c r="H38" s="67" t="s">
        <v>121</v>
      </c>
      <c r="I38" s="119">
        <v>700</v>
      </c>
    </row>
    <row r="39" spans="1:9" ht="15.75" customHeight="1" thickBot="1">
      <c r="A39" s="66">
        <v>8</v>
      </c>
      <c r="B39" s="66">
        <v>0</v>
      </c>
      <c r="C39" s="66">
        <v>7</v>
      </c>
      <c r="D39" s="66">
        <v>1</v>
      </c>
      <c r="E39" s="66" t="s">
        <v>72</v>
      </c>
      <c r="F39" s="99" t="s">
        <v>157</v>
      </c>
      <c r="G39" s="66">
        <v>7</v>
      </c>
      <c r="H39" s="66" t="s">
        <v>121</v>
      </c>
      <c r="I39" s="107">
        <v>300</v>
      </c>
    </row>
    <row r="40" spans="1:9" ht="15.75" customHeight="1" thickTop="1">
      <c r="A40" s="67">
        <v>9</v>
      </c>
      <c r="B40" s="67">
        <v>0</v>
      </c>
      <c r="C40" s="67">
        <v>1</v>
      </c>
      <c r="D40" s="67">
        <v>1</v>
      </c>
      <c r="E40" s="67" t="s">
        <v>73</v>
      </c>
      <c r="F40" s="99" t="s">
        <v>157</v>
      </c>
      <c r="G40" s="67">
        <v>1</v>
      </c>
      <c r="H40" s="67" t="s">
        <v>121</v>
      </c>
      <c r="I40" s="119">
        <v>3500</v>
      </c>
    </row>
    <row r="41" spans="1:9" ht="15.75" customHeight="1">
      <c r="A41" s="67">
        <v>9</v>
      </c>
      <c r="B41" s="67">
        <v>0</v>
      </c>
      <c r="C41" s="67">
        <v>2</v>
      </c>
      <c r="D41" s="67">
        <v>1</v>
      </c>
      <c r="E41" s="67" t="s">
        <v>73</v>
      </c>
      <c r="F41" s="99" t="s">
        <v>157</v>
      </c>
      <c r="G41" s="67">
        <v>2</v>
      </c>
      <c r="H41" s="67" t="s">
        <v>121</v>
      </c>
      <c r="I41" s="119">
        <v>2200</v>
      </c>
    </row>
    <row r="42" spans="1:9" ht="15.75" customHeight="1">
      <c r="A42" s="67">
        <v>9</v>
      </c>
      <c r="B42" s="67">
        <v>0</v>
      </c>
      <c r="C42" s="67">
        <v>3</v>
      </c>
      <c r="D42" s="67">
        <v>1</v>
      </c>
      <c r="E42" s="67" t="s">
        <v>73</v>
      </c>
      <c r="F42" s="99" t="s">
        <v>157</v>
      </c>
      <c r="G42" s="67">
        <v>3</v>
      </c>
      <c r="H42" s="67" t="s">
        <v>121</v>
      </c>
      <c r="I42" s="119">
        <v>1800</v>
      </c>
    </row>
    <row r="43" spans="1:9" ht="15.75" customHeight="1" thickBot="1">
      <c r="A43" s="66">
        <v>9</v>
      </c>
      <c r="B43" s="66">
        <v>0</v>
      </c>
      <c r="C43" s="66">
        <v>4</v>
      </c>
      <c r="D43" s="66">
        <v>1</v>
      </c>
      <c r="E43" s="66" t="s">
        <v>73</v>
      </c>
      <c r="F43" s="99" t="s">
        <v>157</v>
      </c>
      <c r="G43" s="66">
        <v>4</v>
      </c>
      <c r="H43" s="66" t="s">
        <v>121</v>
      </c>
      <c r="I43" s="107">
        <v>1500</v>
      </c>
    </row>
    <row r="44" spans="1:9" ht="32.25" customHeight="1" thickTop="1">
      <c r="A44" s="262" t="s">
        <v>161</v>
      </c>
      <c r="B44" s="263"/>
      <c r="C44" s="263"/>
      <c r="D44" s="263"/>
      <c r="E44" s="263"/>
      <c r="F44" s="263"/>
      <c r="G44" s="263"/>
      <c r="H44" s="263"/>
      <c r="I44" s="264"/>
    </row>
    <row r="45" spans="1:9" ht="15" customHeight="1">
      <c r="A45" s="267" t="s">
        <v>158</v>
      </c>
      <c r="B45" s="268"/>
      <c r="C45" s="268"/>
      <c r="D45" s="268"/>
      <c r="E45" s="268"/>
      <c r="F45" s="268"/>
      <c r="G45" s="268"/>
      <c r="H45" s="268"/>
      <c r="I45" s="269"/>
    </row>
    <row r="46" spans="1:9" ht="15" customHeight="1">
      <c r="A46" s="267"/>
      <c r="B46" s="268"/>
      <c r="C46" s="268"/>
      <c r="D46" s="268"/>
      <c r="E46" s="268"/>
      <c r="F46" s="268"/>
      <c r="G46" s="268"/>
      <c r="H46" s="268"/>
      <c r="I46" s="269"/>
    </row>
    <row r="47" spans="1:9" ht="15" customHeight="1">
      <c r="A47" s="267"/>
      <c r="B47" s="268"/>
      <c r="C47" s="268"/>
      <c r="D47" s="268"/>
      <c r="E47" s="268"/>
      <c r="F47" s="268"/>
      <c r="G47" s="268"/>
      <c r="H47" s="268"/>
      <c r="I47" s="269"/>
    </row>
    <row r="48" spans="1:9" ht="12.95" customHeight="1">
      <c r="A48" s="265" t="s">
        <v>76</v>
      </c>
      <c r="B48" s="266"/>
      <c r="C48" s="16" t="s">
        <v>133</v>
      </c>
      <c r="D48" s="16"/>
      <c r="E48" s="16"/>
      <c r="F48" s="16"/>
      <c r="G48" s="16" t="s">
        <v>128</v>
      </c>
      <c r="H48" s="69"/>
      <c r="I48" s="113"/>
    </row>
    <row r="49" spans="1:9" ht="12.95" customHeight="1">
      <c r="A49" s="11"/>
      <c r="B49" s="68"/>
      <c r="C49" s="16" t="s">
        <v>132</v>
      </c>
      <c r="D49" s="16"/>
      <c r="E49" s="16"/>
      <c r="F49" s="16"/>
      <c r="G49" s="16" t="s">
        <v>129</v>
      </c>
      <c r="H49" s="62"/>
      <c r="I49" s="113"/>
    </row>
    <row r="50" spans="1:9" ht="16.5" customHeight="1" thickBot="1">
      <c r="A50" s="76"/>
      <c r="B50" s="13"/>
      <c r="C50" s="21" t="s">
        <v>131</v>
      </c>
      <c r="D50" s="21"/>
      <c r="E50" s="21"/>
      <c r="F50" s="21"/>
      <c r="G50" s="21" t="s">
        <v>130</v>
      </c>
      <c r="H50" s="63"/>
      <c r="I50" s="114"/>
    </row>
  </sheetData>
  <mergeCells count="12">
    <mergeCell ref="A44:I44"/>
    <mergeCell ref="A48:B48"/>
    <mergeCell ref="A1:I1"/>
    <mergeCell ref="A2:I2"/>
    <mergeCell ref="E5:I5"/>
    <mergeCell ref="E6:I6"/>
    <mergeCell ref="A9:D9"/>
    <mergeCell ref="A3:A8"/>
    <mergeCell ref="B3:B8"/>
    <mergeCell ref="C3:C8"/>
    <mergeCell ref="D3:D8"/>
    <mergeCell ref="A45:I47"/>
  </mergeCells>
  <printOptions horizontalCentered="1"/>
  <pageMargins left="0.19685039370078741" right="0.19685039370078741" top="0.19685039370078741" bottom="0.19685039370078741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workbookViewId="0">
      <selection sqref="A1:J1"/>
    </sheetView>
  </sheetViews>
  <sheetFormatPr baseColWidth="10" defaultRowHeight="13.5"/>
  <cols>
    <col min="1" max="1" width="4.85546875" style="7" customWidth="1"/>
    <col min="2" max="2" width="4.28515625" style="7" customWidth="1"/>
    <col min="3" max="3" width="4.5703125" style="7" customWidth="1"/>
    <col min="4" max="4" width="4.85546875" style="7" customWidth="1"/>
    <col min="5" max="5" width="39.42578125" style="7" customWidth="1"/>
    <col min="6" max="6" width="10.42578125" style="7" customWidth="1"/>
    <col min="7" max="7" width="5" style="7" customWidth="1"/>
    <col min="8" max="8" width="10.85546875" style="7" customWidth="1"/>
    <col min="9" max="9" width="8.85546875" style="7" customWidth="1"/>
    <col min="10" max="10" width="14.140625" style="115" customWidth="1"/>
    <col min="11" max="16384" width="11.42578125" style="7"/>
  </cols>
  <sheetData>
    <row r="1" spans="1:10" ht="16.5" customHeight="1">
      <c r="A1" s="177" t="s">
        <v>126</v>
      </c>
      <c r="B1" s="178"/>
      <c r="C1" s="178"/>
      <c r="D1" s="178"/>
      <c r="E1" s="178"/>
      <c r="F1" s="178"/>
      <c r="G1" s="178"/>
      <c r="H1" s="178"/>
      <c r="I1" s="178"/>
      <c r="J1" s="179"/>
    </row>
    <row r="2" spans="1:10" ht="16.5" customHeight="1">
      <c r="A2" s="180" t="s">
        <v>162</v>
      </c>
      <c r="B2" s="181"/>
      <c r="C2" s="181"/>
      <c r="D2" s="181"/>
      <c r="E2" s="181"/>
      <c r="F2" s="181"/>
      <c r="G2" s="181"/>
      <c r="H2" s="181"/>
      <c r="I2" s="181"/>
      <c r="J2" s="182"/>
    </row>
    <row r="3" spans="1:10" ht="15.75" customHeight="1">
      <c r="A3" s="198" t="s">
        <v>98</v>
      </c>
      <c r="B3" s="198" t="s">
        <v>66</v>
      </c>
      <c r="C3" s="198" t="s">
        <v>68</v>
      </c>
      <c r="D3" s="198" t="s">
        <v>21</v>
      </c>
      <c r="E3" s="89"/>
      <c r="F3" s="90"/>
      <c r="G3" s="90"/>
      <c r="H3" s="90"/>
      <c r="I3" s="90"/>
      <c r="J3" s="116"/>
    </row>
    <row r="4" spans="1:10" ht="15.75" customHeight="1">
      <c r="A4" s="198"/>
      <c r="B4" s="198"/>
      <c r="C4" s="198"/>
      <c r="D4" s="198"/>
      <c r="E4" s="91"/>
      <c r="F4" s="92"/>
      <c r="G4" s="92"/>
      <c r="H4" s="92"/>
      <c r="I4" s="92"/>
      <c r="J4" s="113"/>
    </row>
    <row r="5" spans="1:10" ht="15.75" customHeight="1">
      <c r="A5" s="198"/>
      <c r="B5" s="198"/>
      <c r="C5" s="198"/>
      <c r="D5" s="198"/>
      <c r="E5" s="183" t="s">
        <v>100</v>
      </c>
      <c r="F5" s="184"/>
      <c r="G5" s="184"/>
      <c r="H5" s="184"/>
      <c r="I5" s="184"/>
      <c r="J5" s="185"/>
    </row>
    <row r="6" spans="1:10" ht="15.75" customHeight="1">
      <c r="A6" s="198"/>
      <c r="B6" s="198"/>
      <c r="C6" s="198"/>
      <c r="D6" s="198"/>
      <c r="E6" s="183" t="s">
        <v>111</v>
      </c>
      <c r="F6" s="184"/>
      <c r="G6" s="184"/>
      <c r="H6" s="184"/>
      <c r="I6" s="184"/>
      <c r="J6" s="185"/>
    </row>
    <row r="7" spans="1:10" ht="15.75" customHeight="1">
      <c r="A7" s="198"/>
      <c r="B7" s="198"/>
      <c r="C7" s="198"/>
      <c r="D7" s="198"/>
      <c r="E7" s="183"/>
      <c r="F7" s="184"/>
      <c r="G7" s="184"/>
      <c r="H7" s="184"/>
      <c r="I7" s="184"/>
      <c r="J7" s="185"/>
    </row>
    <row r="8" spans="1:10" ht="15.75" customHeight="1">
      <c r="A8" s="198"/>
      <c r="B8" s="198"/>
      <c r="C8" s="198"/>
      <c r="D8" s="198"/>
      <c r="E8" s="91"/>
      <c r="F8" s="92"/>
      <c r="G8" s="92"/>
      <c r="H8" s="92"/>
      <c r="I8" s="92"/>
      <c r="J8" s="113"/>
    </row>
    <row r="9" spans="1:10" ht="8.25" customHeight="1">
      <c r="A9" s="198"/>
      <c r="B9" s="198"/>
      <c r="C9" s="198"/>
      <c r="D9" s="198"/>
      <c r="E9" s="93"/>
      <c r="F9" s="94"/>
      <c r="G9" s="94"/>
      <c r="H9" s="94"/>
      <c r="I9" s="94"/>
      <c r="J9" s="117"/>
    </row>
    <row r="10" spans="1:10" s="28" customFormat="1" ht="29.25" customHeight="1">
      <c r="A10" s="195" t="s">
        <v>86</v>
      </c>
      <c r="B10" s="196"/>
      <c r="C10" s="196"/>
      <c r="D10" s="197"/>
      <c r="E10" s="70" t="s">
        <v>98</v>
      </c>
      <c r="F10" s="195" t="s">
        <v>67</v>
      </c>
      <c r="G10" s="197"/>
      <c r="H10" s="70" t="s">
        <v>68</v>
      </c>
      <c r="I10" s="70" t="s">
        <v>60</v>
      </c>
      <c r="J10" s="102" t="s">
        <v>137</v>
      </c>
    </row>
    <row r="11" spans="1:10" ht="16.5" customHeight="1">
      <c r="A11" s="67">
        <v>1</v>
      </c>
      <c r="B11" s="67">
        <v>2</v>
      </c>
      <c r="C11" s="67">
        <v>1</v>
      </c>
      <c r="D11" s="67">
        <v>1</v>
      </c>
      <c r="E11" s="67" t="s">
        <v>69</v>
      </c>
      <c r="F11" s="124" t="s">
        <v>159</v>
      </c>
      <c r="G11" s="126"/>
      <c r="H11" s="67">
        <v>1</v>
      </c>
      <c r="I11" s="67" t="s">
        <v>121</v>
      </c>
      <c r="J11" s="106">
        <v>40000</v>
      </c>
    </row>
    <row r="12" spans="1:10" ht="16.5" customHeight="1">
      <c r="A12" s="67">
        <v>1</v>
      </c>
      <c r="B12" s="67">
        <v>2</v>
      </c>
      <c r="C12" s="67">
        <v>2</v>
      </c>
      <c r="D12" s="67">
        <v>1</v>
      </c>
      <c r="E12" s="67" t="s">
        <v>69</v>
      </c>
      <c r="F12" s="124" t="s">
        <v>159</v>
      </c>
      <c r="G12" s="126"/>
      <c r="H12" s="67">
        <v>2</v>
      </c>
      <c r="I12" s="67" t="s">
        <v>121</v>
      </c>
      <c r="J12" s="106">
        <v>30000</v>
      </c>
    </row>
    <row r="13" spans="1:10" ht="16.5" customHeight="1">
      <c r="A13" s="67">
        <v>1</v>
      </c>
      <c r="B13" s="67">
        <v>2</v>
      </c>
      <c r="C13" s="67">
        <v>3</v>
      </c>
      <c r="D13" s="67">
        <v>1</v>
      </c>
      <c r="E13" s="67" t="s">
        <v>69</v>
      </c>
      <c r="F13" s="124" t="s">
        <v>159</v>
      </c>
      <c r="G13" s="126"/>
      <c r="H13" s="67">
        <v>3</v>
      </c>
      <c r="I13" s="67" t="s">
        <v>121</v>
      </c>
      <c r="J13" s="106">
        <v>25000</v>
      </c>
    </row>
    <row r="14" spans="1:10" ht="16.5" customHeight="1">
      <c r="A14" s="67">
        <v>1</v>
      </c>
      <c r="B14" s="67">
        <v>2</v>
      </c>
      <c r="C14" s="67">
        <v>4</v>
      </c>
      <c r="D14" s="67">
        <v>1</v>
      </c>
      <c r="E14" s="67" t="s">
        <v>69</v>
      </c>
      <c r="F14" s="124" t="s">
        <v>159</v>
      </c>
      <c r="G14" s="126"/>
      <c r="H14" s="67">
        <v>4</v>
      </c>
      <c r="I14" s="67" t="s">
        <v>121</v>
      </c>
      <c r="J14" s="103" t="s">
        <v>27</v>
      </c>
    </row>
    <row r="15" spans="1:10" ht="16.5" customHeight="1">
      <c r="A15" s="67">
        <v>2</v>
      </c>
      <c r="B15" s="67">
        <v>2</v>
      </c>
      <c r="C15" s="67">
        <v>1</v>
      </c>
      <c r="D15" s="67">
        <v>1</v>
      </c>
      <c r="E15" s="67" t="s">
        <v>70</v>
      </c>
      <c r="F15" s="124" t="s">
        <v>159</v>
      </c>
      <c r="G15" s="126"/>
      <c r="H15" s="67">
        <v>1</v>
      </c>
      <c r="I15" s="67" t="s">
        <v>121</v>
      </c>
      <c r="J15" s="106">
        <v>35000</v>
      </c>
    </row>
    <row r="16" spans="1:10" ht="16.5" customHeight="1">
      <c r="A16" s="67">
        <v>2</v>
      </c>
      <c r="B16" s="67">
        <v>2</v>
      </c>
      <c r="C16" s="67">
        <v>2</v>
      </c>
      <c r="D16" s="67">
        <v>1</v>
      </c>
      <c r="E16" s="67" t="s">
        <v>70</v>
      </c>
      <c r="F16" s="124" t="s">
        <v>159</v>
      </c>
      <c r="G16" s="126"/>
      <c r="H16" s="67">
        <v>2</v>
      </c>
      <c r="I16" s="67" t="s">
        <v>121</v>
      </c>
      <c r="J16" s="106">
        <v>25000</v>
      </c>
    </row>
    <row r="17" spans="1:10" ht="16.5" customHeight="1">
      <c r="A17" s="67">
        <v>2</v>
      </c>
      <c r="B17" s="67">
        <v>2</v>
      </c>
      <c r="C17" s="67">
        <v>3</v>
      </c>
      <c r="D17" s="67">
        <v>1</v>
      </c>
      <c r="E17" s="67" t="s">
        <v>70</v>
      </c>
      <c r="F17" s="124" t="s">
        <v>159</v>
      </c>
      <c r="G17" s="126"/>
      <c r="H17" s="67">
        <v>3</v>
      </c>
      <c r="I17" s="67" t="s">
        <v>121</v>
      </c>
      <c r="J17" s="106">
        <v>20000</v>
      </c>
    </row>
    <row r="18" spans="1:10" ht="16.5" customHeight="1">
      <c r="A18" s="67">
        <v>2</v>
      </c>
      <c r="B18" s="67">
        <v>2</v>
      </c>
      <c r="C18" s="67">
        <v>4</v>
      </c>
      <c r="D18" s="67">
        <v>1</v>
      </c>
      <c r="E18" s="67" t="s">
        <v>70</v>
      </c>
      <c r="F18" s="124" t="s">
        <v>159</v>
      </c>
      <c r="G18" s="126"/>
      <c r="H18" s="67">
        <v>4</v>
      </c>
      <c r="I18" s="67" t="s">
        <v>121</v>
      </c>
      <c r="J18" s="103" t="s">
        <v>27</v>
      </c>
    </row>
    <row r="19" spans="1:10" ht="16.5" customHeight="1">
      <c r="A19" s="67">
        <v>3</v>
      </c>
      <c r="B19" s="67">
        <v>2</v>
      </c>
      <c r="C19" s="67">
        <v>1</v>
      </c>
      <c r="D19" s="67">
        <v>1</v>
      </c>
      <c r="E19" s="67" t="s">
        <v>101</v>
      </c>
      <c r="F19" s="124" t="s">
        <v>159</v>
      </c>
      <c r="G19" s="126"/>
      <c r="H19" s="67">
        <v>1</v>
      </c>
      <c r="I19" s="67" t="s">
        <v>121</v>
      </c>
      <c r="J19" s="106">
        <v>100000</v>
      </c>
    </row>
    <row r="20" spans="1:10" ht="16.5" customHeight="1">
      <c r="A20" s="67">
        <v>3</v>
      </c>
      <c r="B20" s="67">
        <v>2</v>
      </c>
      <c r="C20" s="67">
        <v>2</v>
      </c>
      <c r="D20" s="67">
        <v>1</v>
      </c>
      <c r="E20" s="67" t="s">
        <v>102</v>
      </c>
      <c r="F20" s="124" t="s">
        <v>159</v>
      </c>
      <c r="G20" s="126"/>
      <c r="H20" s="67">
        <v>2</v>
      </c>
      <c r="I20" s="67" t="s">
        <v>121</v>
      </c>
      <c r="J20" s="106">
        <v>85000</v>
      </c>
    </row>
    <row r="21" spans="1:10" ht="16.5" customHeight="1">
      <c r="A21" s="67">
        <v>3</v>
      </c>
      <c r="B21" s="67">
        <v>2</v>
      </c>
      <c r="C21" s="67">
        <v>3</v>
      </c>
      <c r="D21" s="67">
        <v>1</v>
      </c>
      <c r="E21" s="67" t="s">
        <v>103</v>
      </c>
      <c r="F21" s="124" t="s">
        <v>159</v>
      </c>
      <c r="G21" s="126"/>
      <c r="H21" s="67">
        <v>3</v>
      </c>
      <c r="I21" s="67" t="s">
        <v>121</v>
      </c>
      <c r="J21" s="106">
        <v>70000</v>
      </c>
    </row>
    <row r="22" spans="1:10" ht="16.5" customHeight="1">
      <c r="A22" s="67">
        <v>5</v>
      </c>
      <c r="B22" s="67">
        <v>2</v>
      </c>
      <c r="C22" s="67">
        <v>1</v>
      </c>
      <c r="D22" s="67">
        <v>1</v>
      </c>
      <c r="E22" s="67" t="s">
        <v>104</v>
      </c>
      <c r="F22" s="124" t="s">
        <v>159</v>
      </c>
      <c r="G22" s="126"/>
      <c r="H22" s="67">
        <v>1</v>
      </c>
      <c r="I22" s="67" t="s">
        <v>121</v>
      </c>
      <c r="J22" s="106">
        <v>80000</v>
      </c>
    </row>
    <row r="23" spans="1:10" ht="16.5" customHeight="1">
      <c r="A23" s="67">
        <v>5</v>
      </c>
      <c r="B23" s="67">
        <v>2</v>
      </c>
      <c r="C23" s="67">
        <v>2</v>
      </c>
      <c r="D23" s="67">
        <v>1</v>
      </c>
      <c r="E23" s="67" t="s">
        <v>105</v>
      </c>
      <c r="F23" s="124" t="s">
        <v>159</v>
      </c>
      <c r="G23" s="126"/>
      <c r="H23" s="67">
        <v>2</v>
      </c>
      <c r="I23" s="67" t="s">
        <v>121</v>
      </c>
      <c r="J23" s="106">
        <v>65000</v>
      </c>
    </row>
    <row r="24" spans="1:10" ht="16.5" customHeight="1">
      <c r="A24" s="67">
        <v>5</v>
      </c>
      <c r="B24" s="67">
        <v>2</v>
      </c>
      <c r="C24" s="67">
        <v>3</v>
      </c>
      <c r="D24" s="67">
        <v>1</v>
      </c>
      <c r="E24" s="67" t="s">
        <v>105</v>
      </c>
      <c r="F24" s="124" t="s">
        <v>159</v>
      </c>
      <c r="G24" s="126"/>
      <c r="H24" s="67">
        <v>3</v>
      </c>
      <c r="I24" s="67" t="s">
        <v>121</v>
      </c>
      <c r="J24" s="106">
        <v>50000</v>
      </c>
    </row>
    <row r="25" spans="1:10" ht="16.5" customHeight="1">
      <c r="A25" s="67">
        <v>6</v>
      </c>
      <c r="B25" s="67">
        <v>2</v>
      </c>
      <c r="C25" s="67">
        <v>1</v>
      </c>
      <c r="D25" s="67">
        <v>1</v>
      </c>
      <c r="E25" s="67" t="s">
        <v>106</v>
      </c>
      <c r="F25" s="124" t="s">
        <v>159</v>
      </c>
      <c r="G25" s="126"/>
      <c r="H25" s="67">
        <v>1</v>
      </c>
      <c r="I25" s="67" t="s">
        <v>121</v>
      </c>
      <c r="J25" s="106">
        <v>200000</v>
      </c>
    </row>
    <row r="26" spans="1:10" ht="16.5" customHeight="1">
      <c r="A26" s="67">
        <v>6</v>
      </c>
      <c r="B26" s="67">
        <v>2</v>
      </c>
      <c r="C26" s="67">
        <v>2</v>
      </c>
      <c r="D26" s="67">
        <v>1</v>
      </c>
      <c r="E26" s="67" t="s">
        <v>106</v>
      </c>
      <c r="F26" s="124" t="s">
        <v>159</v>
      </c>
      <c r="G26" s="126"/>
      <c r="H26" s="67">
        <v>2</v>
      </c>
      <c r="I26" s="67" t="s">
        <v>121</v>
      </c>
      <c r="J26" s="106">
        <v>160000</v>
      </c>
    </row>
    <row r="27" spans="1:10" ht="16.5" customHeight="1">
      <c r="A27" s="67">
        <v>6</v>
      </c>
      <c r="B27" s="67">
        <v>2</v>
      </c>
      <c r="C27" s="67">
        <v>3</v>
      </c>
      <c r="D27" s="67">
        <v>1</v>
      </c>
      <c r="E27" s="67" t="s">
        <v>107</v>
      </c>
      <c r="F27" s="124" t="s">
        <v>159</v>
      </c>
      <c r="G27" s="126"/>
      <c r="H27" s="67">
        <v>1</v>
      </c>
      <c r="I27" s="67" t="s">
        <v>121</v>
      </c>
      <c r="J27" s="106">
        <v>150000</v>
      </c>
    </row>
    <row r="28" spans="1:10" ht="16.5" customHeight="1">
      <c r="A28" s="67">
        <v>6</v>
      </c>
      <c r="B28" s="67">
        <v>2</v>
      </c>
      <c r="C28" s="67">
        <v>4</v>
      </c>
      <c r="D28" s="67">
        <v>1</v>
      </c>
      <c r="E28" s="67" t="s">
        <v>107</v>
      </c>
      <c r="F28" s="124" t="s">
        <v>159</v>
      </c>
      <c r="G28" s="126"/>
      <c r="H28" s="67">
        <v>2</v>
      </c>
      <c r="I28" s="67" t="s">
        <v>121</v>
      </c>
      <c r="J28" s="106">
        <v>140000</v>
      </c>
    </row>
    <row r="29" spans="1:10" ht="16.5" customHeight="1">
      <c r="A29" s="67">
        <v>7</v>
      </c>
      <c r="B29" s="67">
        <v>2</v>
      </c>
      <c r="C29" s="67">
        <v>1</v>
      </c>
      <c r="D29" s="67">
        <v>1</v>
      </c>
      <c r="E29" s="67" t="s">
        <v>71</v>
      </c>
      <c r="F29" s="124" t="s">
        <v>159</v>
      </c>
      <c r="G29" s="126"/>
      <c r="H29" s="67">
        <v>1</v>
      </c>
      <c r="I29" s="67" t="s">
        <v>121</v>
      </c>
      <c r="J29" s="106">
        <v>15000</v>
      </c>
    </row>
    <row r="30" spans="1:10" ht="16.5" customHeight="1">
      <c r="A30" s="67">
        <v>7</v>
      </c>
      <c r="B30" s="67">
        <v>2</v>
      </c>
      <c r="C30" s="67">
        <v>2</v>
      </c>
      <c r="D30" s="67">
        <v>1</v>
      </c>
      <c r="E30" s="67" t="s">
        <v>71</v>
      </c>
      <c r="F30" s="124" t="s">
        <v>159</v>
      </c>
      <c r="G30" s="126"/>
      <c r="H30" s="67">
        <v>2</v>
      </c>
      <c r="I30" s="67" t="s">
        <v>121</v>
      </c>
      <c r="J30" s="106">
        <v>10000</v>
      </c>
    </row>
    <row r="31" spans="1:10" ht="16.5" customHeight="1">
      <c r="A31" s="67">
        <v>7</v>
      </c>
      <c r="B31" s="67">
        <v>2</v>
      </c>
      <c r="C31" s="67">
        <v>3</v>
      </c>
      <c r="D31" s="67">
        <v>1</v>
      </c>
      <c r="E31" s="67" t="s">
        <v>71</v>
      </c>
      <c r="F31" s="124" t="s">
        <v>159</v>
      </c>
      <c r="G31" s="126"/>
      <c r="H31" s="67">
        <v>3</v>
      </c>
      <c r="I31" s="67" t="s">
        <v>121</v>
      </c>
      <c r="J31" s="106">
        <v>7000</v>
      </c>
    </row>
    <row r="32" spans="1:10" ht="16.5" customHeight="1">
      <c r="A32" s="67">
        <v>7</v>
      </c>
      <c r="B32" s="67">
        <v>2</v>
      </c>
      <c r="C32" s="67">
        <v>4</v>
      </c>
      <c r="D32" s="67">
        <v>1</v>
      </c>
      <c r="E32" s="67" t="s">
        <v>71</v>
      </c>
      <c r="F32" s="124" t="s">
        <v>159</v>
      </c>
      <c r="G32" s="126"/>
      <c r="H32" s="67">
        <v>4</v>
      </c>
      <c r="I32" s="67" t="s">
        <v>121</v>
      </c>
      <c r="J32" s="106">
        <v>5000</v>
      </c>
    </row>
    <row r="33" spans="1:10" ht="16.5" customHeight="1">
      <c r="A33" s="67">
        <v>7</v>
      </c>
      <c r="B33" s="67">
        <v>2</v>
      </c>
      <c r="C33" s="67">
        <v>5</v>
      </c>
      <c r="D33" s="67">
        <v>1</v>
      </c>
      <c r="E33" s="67" t="s">
        <v>71</v>
      </c>
      <c r="F33" s="124" t="s">
        <v>159</v>
      </c>
      <c r="G33" s="126"/>
      <c r="H33" s="67">
        <v>5</v>
      </c>
      <c r="I33" s="67" t="s">
        <v>121</v>
      </c>
      <c r="J33" s="106">
        <v>2500</v>
      </c>
    </row>
    <row r="34" spans="1:10" ht="16.5" customHeight="1">
      <c r="A34" s="67">
        <v>8</v>
      </c>
      <c r="B34" s="67">
        <v>2</v>
      </c>
      <c r="C34" s="67">
        <v>1</v>
      </c>
      <c r="D34" s="67">
        <v>1</v>
      </c>
      <c r="E34" s="67" t="s">
        <v>72</v>
      </c>
      <c r="F34" s="124" t="s">
        <v>159</v>
      </c>
      <c r="G34" s="126"/>
      <c r="H34" s="67">
        <v>1</v>
      </c>
      <c r="I34" s="67" t="s">
        <v>121</v>
      </c>
      <c r="J34" s="106">
        <v>4000</v>
      </c>
    </row>
    <row r="35" spans="1:10" ht="16.5" customHeight="1">
      <c r="A35" s="67">
        <v>8</v>
      </c>
      <c r="B35" s="67">
        <v>2</v>
      </c>
      <c r="C35" s="67">
        <v>2</v>
      </c>
      <c r="D35" s="67">
        <v>1</v>
      </c>
      <c r="E35" s="67" t="s">
        <v>72</v>
      </c>
      <c r="F35" s="124" t="s">
        <v>159</v>
      </c>
      <c r="G35" s="126"/>
      <c r="H35" s="67">
        <v>2</v>
      </c>
      <c r="I35" s="67" t="s">
        <v>121</v>
      </c>
      <c r="J35" s="106">
        <v>3000</v>
      </c>
    </row>
    <row r="36" spans="1:10" ht="16.5" customHeight="1">
      <c r="A36" s="67">
        <v>8</v>
      </c>
      <c r="B36" s="67">
        <v>2</v>
      </c>
      <c r="C36" s="67">
        <v>3</v>
      </c>
      <c r="D36" s="67">
        <v>1</v>
      </c>
      <c r="E36" s="67" t="s">
        <v>72</v>
      </c>
      <c r="F36" s="124" t="s">
        <v>159</v>
      </c>
      <c r="G36" s="126"/>
      <c r="H36" s="67">
        <v>3</v>
      </c>
      <c r="I36" s="67" t="s">
        <v>121</v>
      </c>
      <c r="J36" s="106">
        <v>2500</v>
      </c>
    </row>
    <row r="37" spans="1:10" ht="16.5" customHeight="1">
      <c r="A37" s="67">
        <v>8</v>
      </c>
      <c r="B37" s="67">
        <v>2</v>
      </c>
      <c r="C37" s="67">
        <v>4</v>
      </c>
      <c r="D37" s="67">
        <v>1</v>
      </c>
      <c r="E37" s="67" t="s">
        <v>72</v>
      </c>
      <c r="F37" s="124" t="s">
        <v>159</v>
      </c>
      <c r="G37" s="126"/>
      <c r="H37" s="67">
        <v>4</v>
      </c>
      <c r="I37" s="67" t="s">
        <v>121</v>
      </c>
      <c r="J37" s="106">
        <v>1200</v>
      </c>
    </row>
    <row r="38" spans="1:10" ht="16.5" customHeight="1">
      <c r="A38" s="67">
        <v>8</v>
      </c>
      <c r="B38" s="67">
        <v>2</v>
      </c>
      <c r="C38" s="67">
        <v>5</v>
      </c>
      <c r="D38" s="67">
        <v>1</v>
      </c>
      <c r="E38" s="67" t="s">
        <v>72</v>
      </c>
      <c r="F38" s="124" t="s">
        <v>159</v>
      </c>
      <c r="G38" s="126"/>
      <c r="H38" s="67">
        <v>5</v>
      </c>
      <c r="I38" s="67" t="s">
        <v>121</v>
      </c>
      <c r="J38" s="106">
        <v>800</v>
      </c>
    </row>
    <row r="39" spans="1:10" ht="16.5" customHeight="1">
      <c r="A39" s="67">
        <v>8</v>
      </c>
      <c r="B39" s="67">
        <v>2</v>
      </c>
      <c r="C39" s="67">
        <v>6</v>
      </c>
      <c r="D39" s="67">
        <v>1</v>
      </c>
      <c r="E39" s="67" t="s">
        <v>72</v>
      </c>
      <c r="F39" s="124" t="s">
        <v>159</v>
      </c>
      <c r="G39" s="126"/>
      <c r="H39" s="67">
        <v>6</v>
      </c>
      <c r="I39" s="67" t="s">
        <v>121</v>
      </c>
      <c r="J39" s="106">
        <v>700</v>
      </c>
    </row>
    <row r="40" spans="1:10" ht="16.5" customHeight="1">
      <c r="A40" s="67">
        <v>8</v>
      </c>
      <c r="B40" s="67">
        <v>2</v>
      </c>
      <c r="C40" s="67">
        <v>7</v>
      </c>
      <c r="D40" s="67">
        <v>1</v>
      </c>
      <c r="E40" s="67" t="s">
        <v>72</v>
      </c>
      <c r="F40" s="124" t="s">
        <v>159</v>
      </c>
      <c r="G40" s="126"/>
      <c r="H40" s="67">
        <v>7</v>
      </c>
      <c r="I40" s="67" t="s">
        <v>121</v>
      </c>
      <c r="J40" s="106">
        <v>300</v>
      </c>
    </row>
    <row r="41" spans="1:10" ht="16.5" customHeight="1">
      <c r="A41" s="67">
        <v>9</v>
      </c>
      <c r="B41" s="67">
        <v>2</v>
      </c>
      <c r="C41" s="67">
        <v>1</v>
      </c>
      <c r="D41" s="67">
        <v>1</v>
      </c>
      <c r="E41" s="67" t="s">
        <v>73</v>
      </c>
      <c r="F41" s="124" t="s">
        <v>159</v>
      </c>
      <c r="G41" s="126"/>
      <c r="H41" s="67">
        <v>1</v>
      </c>
      <c r="I41" s="67" t="s">
        <v>121</v>
      </c>
      <c r="J41" s="106">
        <v>3500</v>
      </c>
    </row>
    <row r="42" spans="1:10" ht="16.5" customHeight="1">
      <c r="A42" s="67">
        <v>9</v>
      </c>
      <c r="B42" s="67">
        <v>2</v>
      </c>
      <c r="C42" s="67">
        <v>2</v>
      </c>
      <c r="D42" s="67">
        <v>1</v>
      </c>
      <c r="E42" s="67" t="s">
        <v>73</v>
      </c>
      <c r="F42" s="124" t="s">
        <v>159</v>
      </c>
      <c r="G42" s="126"/>
      <c r="H42" s="67">
        <v>2</v>
      </c>
      <c r="I42" s="67" t="s">
        <v>121</v>
      </c>
      <c r="J42" s="106">
        <v>2200</v>
      </c>
    </row>
    <row r="43" spans="1:10" ht="16.5" customHeight="1">
      <c r="A43" s="67">
        <v>9</v>
      </c>
      <c r="B43" s="67">
        <v>2</v>
      </c>
      <c r="C43" s="67">
        <v>3</v>
      </c>
      <c r="D43" s="67">
        <v>1</v>
      </c>
      <c r="E43" s="67" t="s">
        <v>73</v>
      </c>
      <c r="F43" s="124" t="s">
        <v>159</v>
      </c>
      <c r="G43" s="126"/>
      <c r="H43" s="67">
        <v>3</v>
      </c>
      <c r="I43" s="67" t="s">
        <v>121</v>
      </c>
      <c r="J43" s="106">
        <v>1800</v>
      </c>
    </row>
    <row r="44" spans="1:10" ht="16.5" customHeight="1">
      <c r="A44" s="67">
        <v>9</v>
      </c>
      <c r="B44" s="67">
        <v>2</v>
      </c>
      <c r="C44" s="67">
        <v>4</v>
      </c>
      <c r="D44" s="67">
        <v>1</v>
      </c>
      <c r="E44" s="67" t="s">
        <v>73</v>
      </c>
      <c r="F44" s="124" t="s">
        <v>159</v>
      </c>
      <c r="G44" s="126"/>
      <c r="H44" s="67">
        <v>4</v>
      </c>
      <c r="I44" s="67" t="s">
        <v>121</v>
      </c>
      <c r="J44" s="106">
        <v>1500</v>
      </c>
    </row>
    <row r="45" spans="1:10" ht="33.75" customHeight="1">
      <c r="A45" s="270" t="s">
        <v>154</v>
      </c>
      <c r="B45" s="271"/>
      <c r="C45" s="271"/>
      <c r="D45" s="271"/>
      <c r="E45" s="271"/>
      <c r="F45" s="271"/>
      <c r="G45" s="271"/>
      <c r="H45" s="271"/>
      <c r="I45" s="271"/>
      <c r="J45" s="272"/>
    </row>
    <row r="46" spans="1:10" ht="13.5" customHeight="1">
      <c r="A46" s="267" t="s">
        <v>158</v>
      </c>
      <c r="B46" s="273"/>
      <c r="C46" s="273"/>
      <c r="D46" s="273"/>
      <c r="E46" s="273"/>
      <c r="F46" s="273"/>
      <c r="G46" s="273"/>
      <c r="H46" s="273"/>
      <c r="I46" s="273"/>
      <c r="J46" s="274"/>
    </row>
    <row r="47" spans="1:10">
      <c r="A47" s="275"/>
      <c r="B47" s="273"/>
      <c r="C47" s="273"/>
      <c r="D47" s="273"/>
      <c r="E47" s="273"/>
      <c r="F47" s="273"/>
      <c r="G47" s="273"/>
      <c r="H47" s="273"/>
      <c r="I47" s="273"/>
      <c r="J47" s="274"/>
    </row>
    <row r="48" spans="1:10" ht="18.75" customHeight="1">
      <c r="A48" s="275"/>
      <c r="B48" s="273"/>
      <c r="C48" s="273"/>
      <c r="D48" s="273"/>
      <c r="E48" s="273"/>
      <c r="F48" s="273"/>
      <c r="G48" s="273"/>
      <c r="H48" s="273"/>
      <c r="I48" s="273"/>
      <c r="J48" s="274"/>
    </row>
    <row r="49" spans="1:10" ht="15.75" customHeight="1">
      <c r="A49" s="265" t="s">
        <v>76</v>
      </c>
      <c r="B49" s="266"/>
      <c r="C49" s="16" t="s">
        <v>133</v>
      </c>
      <c r="D49" s="16"/>
      <c r="E49" s="16"/>
      <c r="F49" s="16"/>
      <c r="G49" s="16" t="s">
        <v>128</v>
      </c>
      <c r="H49" s="68"/>
      <c r="I49" s="69"/>
      <c r="J49" s="113"/>
    </row>
    <row r="50" spans="1:10" ht="15.75" customHeight="1">
      <c r="A50" s="11"/>
      <c r="B50" s="68"/>
      <c r="C50" s="16" t="s">
        <v>132</v>
      </c>
      <c r="D50" s="16"/>
      <c r="E50" s="16"/>
      <c r="F50" s="16"/>
      <c r="G50" s="16" t="s">
        <v>129</v>
      </c>
      <c r="H50" s="16"/>
      <c r="I50" s="69"/>
      <c r="J50" s="113"/>
    </row>
    <row r="51" spans="1:10" ht="16.5" customHeight="1">
      <c r="A51" s="73"/>
      <c r="B51" s="74"/>
      <c r="C51" s="19" t="s">
        <v>131</v>
      </c>
      <c r="D51" s="19"/>
      <c r="E51" s="19"/>
      <c r="F51" s="19"/>
      <c r="G51" s="19" t="s">
        <v>130</v>
      </c>
      <c r="H51" s="19"/>
      <c r="I51" s="64"/>
      <c r="J51" s="117"/>
    </row>
  </sheetData>
  <mergeCells count="48">
    <mergeCell ref="F36:G36"/>
    <mergeCell ref="F37:G37"/>
    <mergeCell ref="F38:G38"/>
    <mergeCell ref="F39:G39"/>
    <mergeCell ref="F44:G44"/>
    <mergeCell ref="F40:G40"/>
    <mergeCell ref="F41:G41"/>
    <mergeCell ref="F42:G42"/>
    <mergeCell ref="F43:G43"/>
    <mergeCell ref="F31:G31"/>
    <mergeCell ref="F32:G32"/>
    <mergeCell ref="F33:G33"/>
    <mergeCell ref="F34:G34"/>
    <mergeCell ref="F35:G35"/>
    <mergeCell ref="F29:G29"/>
    <mergeCell ref="F30:G30"/>
    <mergeCell ref="F21:G21"/>
    <mergeCell ref="F22:G22"/>
    <mergeCell ref="F23:G23"/>
    <mergeCell ref="F24:G24"/>
    <mergeCell ref="F25:G25"/>
    <mergeCell ref="F27:G27"/>
    <mergeCell ref="F18:G18"/>
    <mergeCell ref="F19:G19"/>
    <mergeCell ref="F20:G20"/>
    <mergeCell ref="F26:G26"/>
    <mergeCell ref="F28:G28"/>
    <mergeCell ref="F13:G13"/>
    <mergeCell ref="F14:G14"/>
    <mergeCell ref="F15:G15"/>
    <mergeCell ref="F16:G16"/>
    <mergeCell ref="F17:G17"/>
    <mergeCell ref="E5:J5"/>
    <mergeCell ref="A49:B49"/>
    <mergeCell ref="A45:J45"/>
    <mergeCell ref="A46:J48"/>
    <mergeCell ref="A1:J1"/>
    <mergeCell ref="A2:J2"/>
    <mergeCell ref="E6:J6"/>
    <mergeCell ref="E7:J7"/>
    <mergeCell ref="F10:G10"/>
    <mergeCell ref="A10:D10"/>
    <mergeCell ref="A3:A9"/>
    <mergeCell ref="B3:B9"/>
    <mergeCell ref="C3:C9"/>
    <mergeCell ref="D3:D9"/>
    <mergeCell ref="F11:G11"/>
    <mergeCell ref="F12:G12"/>
  </mergeCells>
  <printOptions horizontalCentered="1"/>
  <pageMargins left="0.13125000000000001" right="0.121875" top="0.19685039370078741" bottom="0.1125" header="0.31496062992125984" footer="0.31496062992125984"/>
  <pageSetup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93"/>
  <sheetViews>
    <sheetView view="pageBreakPreview" zoomScaleSheetLayoutView="100" workbookViewId="0">
      <selection activeCell="B1" sqref="B1:F1"/>
    </sheetView>
  </sheetViews>
  <sheetFormatPr baseColWidth="10" defaultRowHeight="13.5"/>
  <cols>
    <col min="1" max="1" width="1.7109375" style="31" customWidth="1"/>
    <col min="2" max="2" width="10.28515625" style="31" customWidth="1"/>
    <col min="3" max="5" width="19.7109375" style="31" customWidth="1"/>
    <col min="6" max="6" width="18.140625" style="31" customWidth="1"/>
    <col min="7" max="16384" width="11.42578125" style="31"/>
  </cols>
  <sheetData>
    <row r="1" spans="2:8">
      <c r="B1" s="277"/>
      <c r="C1" s="278"/>
      <c r="D1" s="278"/>
      <c r="E1" s="278"/>
      <c r="F1" s="279"/>
    </row>
    <row r="2" spans="2:8">
      <c r="B2" s="280" t="s">
        <v>155</v>
      </c>
      <c r="C2" s="281"/>
      <c r="D2" s="281"/>
      <c r="E2" s="281"/>
      <c r="F2" s="282"/>
    </row>
    <row r="3" spans="2:8">
      <c r="B3" s="286" t="s">
        <v>163</v>
      </c>
      <c r="C3" s="287"/>
      <c r="D3" s="287"/>
      <c r="E3" s="287"/>
      <c r="F3" s="288"/>
    </row>
    <row r="4" spans="2:8" ht="15" customHeight="1">
      <c r="B4" s="283" t="s">
        <v>112</v>
      </c>
      <c r="C4" s="284"/>
      <c r="D4" s="284"/>
      <c r="E4" s="284"/>
      <c r="F4" s="285"/>
    </row>
    <row r="5" spans="2:8">
      <c r="B5" s="32" t="s">
        <v>108</v>
      </c>
      <c r="C5" s="32">
        <v>55</v>
      </c>
      <c r="D5" s="32">
        <v>65</v>
      </c>
      <c r="E5" s="32">
        <v>75</v>
      </c>
      <c r="F5" s="32">
        <v>85</v>
      </c>
    </row>
    <row r="6" spans="2:8">
      <c r="B6" s="33">
        <v>1</v>
      </c>
      <c r="C6" s="33">
        <v>0.99219999999999997</v>
      </c>
      <c r="D6" s="33">
        <v>0.99219999999999997</v>
      </c>
      <c r="E6" s="33">
        <v>0.99319999999999997</v>
      </c>
      <c r="F6" s="34">
        <v>0.99399999999999999</v>
      </c>
    </row>
    <row r="7" spans="2:8">
      <c r="B7" s="33">
        <v>2</v>
      </c>
      <c r="C7" s="33">
        <v>0.98409999999999997</v>
      </c>
      <c r="D7" s="33">
        <v>0.98409999999999997</v>
      </c>
      <c r="E7" s="33">
        <v>0.98629999999999995</v>
      </c>
      <c r="F7" s="34">
        <v>0.98799999999999999</v>
      </c>
    </row>
    <row r="8" spans="2:8">
      <c r="B8" s="33">
        <v>3</v>
      </c>
      <c r="C8" s="33">
        <v>0.97589999999999999</v>
      </c>
      <c r="D8" s="33">
        <v>0.97589999999999999</v>
      </c>
      <c r="E8" s="33">
        <v>0.97919999999999996</v>
      </c>
      <c r="F8" s="33">
        <v>0.98170000000000002</v>
      </c>
    </row>
    <row r="9" spans="2:8">
      <c r="B9" s="33">
        <v>4</v>
      </c>
      <c r="C9" s="33">
        <v>0.96730000000000005</v>
      </c>
      <c r="D9" s="33">
        <v>0.96730000000000005</v>
      </c>
      <c r="E9" s="33">
        <v>0.97189999999999999</v>
      </c>
      <c r="F9" s="33">
        <v>0.97540000000000004</v>
      </c>
      <c r="H9" s="29"/>
    </row>
    <row r="10" spans="2:8">
      <c r="B10" s="33">
        <v>5</v>
      </c>
      <c r="C10" s="33">
        <v>0.95860000000000001</v>
      </c>
      <c r="D10" s="33">
        <v>0.95860000000000001</v>
      </c>
      <c r="E10" s="33">
        <v>0.96440000000000003</v>
      </c>
      <c r="F10" s="33">
        <v>0.96889999999999998</v>
      </c>
      <c r="H10" s="29"/>
    </row>
    <row r="11" spans="2:8">
      <c r="B11" s="33">
        <v>6</v>
      </c>
      <c r="C11" s="33">
        <v>0.9496</v>
      </c>
      <c r="D11" s="33">
        <v>0.9496</v>
      </c>
      <c r="E11" s="33">
        <v>0.95679999999999998</v>
      </c>
      <c r="F11" s="33">
        <v>0.96220000000000006</v>
      </c>
      <c r="H11" s="29"/>
    </row>
    <row r="12" spans="2:8">
      <c r="B12" s="33">
        <v>7</v>
      </c>
      <c r="C12" s="33">
        <v>0.94040000000000001</v>
      </c>
      <c r="D12" s="33">
        <v>0.94040000000000001</v>
      </c>
      <c r="E12" s="34">
        <v>0.94899999999999995</v>
      </c>
      <c r="F12" s="33">
        <v>0.95540000000000003</v>
      </c>
    </row>
    <row r="13" spans="2:8">
      <c r="B13" s="33">
        <v>8</v>
      </c>
      <c r="C13" s="33">
        <v>0.93089999999999995</v>
      </c>
      <c r="D13" s="33">
        <v>0.93089999999999995</v>
      </c>
      <c r="E13" s="34">
        <v>0.94099999999999995</v>
      </c>
      <c r="F13" s="33">
        <v>0.94850000000000001</v>
      </c>
    </row>
    <row r="14" spans="2:8">
      <c r="B14" s="33">
        <v>9</v>
      </c>
      <c r="C14" s="33">
        <v>0.92120000000000002</v>
      </c>
      <c r="D14" s="33">
        <v>0.92120000000000002</v>
      </c>
      <c r="E14" s="33">
        <v>0.93279999999999996</v>
      </c>
      <c r="F14" s="33">
        <v>0.9415</v>
      </c>
    </row>
    <row r="15" spans="2:8">
      <c r="B15" s="33">
        <v>10</v>
      </c>
      <c r="C15" s="33">
        <v>0.91120000000000001</v>
      </c>
      <c r="D15" s="33">
        <v>0.91120000000000001</v>
      </c>
      <c r="E15" s="33">
        <v>0.9244</v>
      </c>
      <c r="F15" s="33">
        <v>0.93430000000000002</v>
      </c>
    </row>
    <row r="16" spans="2:8">
      <c r="B16" s="33">
        <v>11</v>
      </c>
      <c r="C16" s="33">
        <v>0.90110000000000001</v>
      </c>
      <c r="D16" s="33">
        <v>0.90110000000000001</v>
      </c>
      <c r="E16" s="33">
        <v>0.91590000000000005</v>
      </c>
      <c r="F16" s="33">
        <v>0.92689999999999995</v>
      </c>
    </row>
    <row r="17" spans="2:6">
      <c r="B17" s="33">
        <v>12</v>
      </c>
      <c r="C17" s="33">
        <v>0.89070000000000005</v>
      </c>
      <c r="D17" s="33">
        <v>0.89070000000000005</v>
      </c>
      <c r="E17" s="33">
        <v>0.90720000000000001</v>
      </c>
      <c r="F17" s="33">
        <v>0.9194</v>
      </c>
    </row>
    <row r="18" spans="2:6">
      <c r="B18" s="33">
        <v>13</v>
      </c>
      <c r="C18" s="34">
        <v>0.88</v>
      </c>
      <c r="D18" s="34">
        <v>0.88</v>
      </c>
      <c r="E18" s="33">
        <v>0.89829999999999999</v>
      </c>
      <c r="F18" s="33">
        <v>0.91180000000000005</v>
      </c>
    </row>
    <row r="19" spans="2:6">
      <c r="B19" s="33">
        <v>14</v>
      </c>
      <c r="C19" s="33">
        <v>0.86909999999999998</v>
      </c>
      <c r="D19" s="33">
        <v>0.86909999999999998</v>
      </c>
      <c r="E19" s="33">
        <v>0.88919999999999999</v>
      </c>
      <c r="F19" s="33">
        <v>0.90410000000000001</v>
      </c>
    </row>
    <row r="20" spans="2:6">
      <c r="B20" s="33">
        <v>15</v>
      </c>
      <c r="C20" s="34">
        <v>0.85799999999999998</v>
      </c>
      <c r="D20" s="34">
        <v>0.85799999999999998</v>
      </c>
      <c r="E20" s="34">
        <v>0.88</v>
      </c>
      <c r="F20" s="33">
        <v>0.8962</v>
      </c>
    </row>
    <row r="21" spans="2:6">
      <c r="B21" s="33">
        <v>16</v>
      </c>
      <c r="C21" s="33">
        <v>0.84660000000000002</v>
      </c>
      <c r="D21" s="33">
        <v>0.84660000000000002</v>
      </c>
      <c r="E21" s="33">
        <v>0.87060000000000004</v>
      </c>
      <c r="F21" s="33">
        <v>0.88819999999999999</v>
      </c>
    </row>
    <row r="22" spans="2:6">
      <c r="B22" s="33">
        <v>17</v>
      </c>
      <c r="C22" s="34">
        <v>0.83499999999999996</v>
      </c>
      <c r="D22" s="34">
        <v>0.83499999999999996</v>
      </c>
      <c r="E22" s="34">
        <v>0.86099999999999999</v>
      </c>
      <c r="F22" s="34">
        <v>0.88</v>
      </c>
    </row>
    <row r="23" spans="2:6">
      <c r="B23" s="33">
        <v>18</v>
      </c>
      <c r="C23" s="33">
        <v>0.82320000000000004</v>
      </c>
      <c r="D23" s="33">
        <v>0.82320000000000004</v>
      </c>
      <c r="E23" s="33">
        <v>0.85119999999999996</v>
      </c>
      <c r="F23" s="33">
        <v>0.87170000000000003</v>
      </c>
    </row>
    <row r="24" spans="2:6">
      <c r="B24" s="33">
        <v>19</v>
      </c>
      <c r="C24" s="34">
        <v>0.81110000000000004</v>
      </c>
      <c r="D24" s="34">
        <v>0.81110000000000004</v>
      </c>
      <c r="E24" s="34">
        <v>0.84119999999999995</v>
      </c>
      <c r="F24" s="34">
        <v>0.86329999999999996</v>
      </c>
    </row>
    <row r="25" spans="2:6">
      <c r="B25" s="33">
        <v>20</v>
      </c>
      <c r="C25" s="33">
        <v>0.79879999999999995</v>
      </c>
      <c r="D25" s="33">
        <v>0.79879999999999995</v>
      </c>
      <c r="E25" s="33">
        <v>0.83109999999999995</v>
      </c>
      <c r="F25" s="33">
        <v>0.85470000000000002</v>
      </c>
    </row>
    <row r="26" spans="2:6">
      <c r="B26" s="33">
        <v>21</v>
      </c>
      <c r="C26" s="34">
        <v>0.7863</v>
      </c>
      <c r="D26" s="34">
        <v>0.7863</v>
      </c>
      <c r="E26" s="34">
        <v>0.82079999999999997</v>
      </c>
      <c r="F26" s="34">
        <v>0.84599999999999997</v>
      </c>
    </row>
    <row r="27" spans="2:6">
      <c r="B27" s="33">
        <v>22</v>
      </c>
      <c r="C27" s="33">
        <v>0.77349999999999997</v>
      </c>
      <c r="D27" s="33">
        <v>0.77349999999999997</v>
      </c>
      <c r="E27" s="33">
        <v>0.81030000000000002</v>
      </c>
      <c r="F27" s="33">
        <v>0.83709999999999996</v>
      </c>
    </row>
    <row r="28" spans="2:6">
      <c r="B28" s="33">
        <v>23</v>
      </c>
      <c r="C28" s="34">
        <v>0.76049999999999995</v>
      </c>
      <c r="D28" s="34">
        <v>0.76049999999999995</v>
      </c>
      <c r="E28" s="34">
        <v>0.79959999999999998</v>
      </c>
      <c r="F28" s="34">
        <v>0.82809999999999995</v>
      </c>
    </row>
    <row r="29" spans="2:6">
      <c r="B29" s="33">
        <v>24</v>
      </c>
      <c r="C29" s="33">
        <v>0.74719999999999998</v>
      </c>
      <c r="D29" s="33">
        <v>0.74719999999999998</v>
      </c>
      <c r="E29" s="33">
        <v>0.78879999999999995</v>
      </c>
      <c r="F29" s="34">
        <v>0.81899999999999995</v>
      </c>
    </row>
    <row r="30" spans="2:6">
      <c r="B30" s="33">
        <v>25</v>
      </c>
      <c r="C30" s="34">
        <v>0.73370000000000002</v>
      </c>
      <c r="D30" s="34">
        <v>0.73370000000000002</v>
      </c>
      <c r="E30" s="34">
        <v>0.77780000000000005</v>
      </c>
      <c r="F30" s="34">
        <v>0.80969999999999998</v>
      </c>
    </row>
    <row r="31" spans="2:6">
      <c r="B31" s="33">
        <v>26</v>
      </c>
      <c r="C31" s="34">
        <v>0.72</v>
      </c>
      <c r="D31" s="34">
        <v>0.72</v>
      </c>
      <c r="E31" s="33">
        <v>0.76659999999999995</v>
      </c>
      <c r="F31" s="34">
        <v>0.80030000000000001</v>
      </c>
    </row>
    <row r="32" spans="2:6">
      <c r="B32" s="33">
        <v>27</v>
      </c>
      <c r="C32" s="34">
        <v>0.70599999999999996</v>
      </c>
      <c r="D32" s="34">
        <v>0.70599999999999996</v>
      </c>
      <c r="E32" s="34">
        <v>0.75519999999999998</v>
      </c>
      <c r="F32" s="34">
        <v>0.79069999999999996</v>
      </c>
    </row>
    <row r="33" spans="2:6">
      <c r="B33" s="33">
        <v>28</v>
      </c>
      <c r="C33" s="34">
        <v>0.69179999999999997</v>
      </c>
      <c r="D33" s="34">
        <v>0.69179999999999997</v>
      </c>
      <c r="E33" s="33">
        <v>0.74360000000000004</v>
      </c>
      <c r="F33" s="34">
        <v>0.78100000000000003</v>
      </c>
    </row>
    <row r="34" spans="2:6">
      <c r="B34" s="33">
        <v>29</v>
      </c>
      <c r="C34" s="34">
        <v>0.6774</v>
      </c>
      <c r="D34" s="34">
        <v>0.6774</v>
      </c>
      <c r="E34" s="34">
        <v>0.7319</v>
      </c>
      <c r="F34" s="34">
        <v>0.7712</v>
      </c>
    </row>
    <row r="35" spans="2:6">
      <c r="B35" s="33">
        <v>30</v>
      </c>
      <c r="C35" s="34">
        <v>0.66269999999999996</v>
      </c>
      <c r="D35" s="34">
        <v>0.66269999999999996</v>
      </c>
      <c r="E35" s="34">
        <v>0.72</v>
      </c>
      <c r="F35" s="34">
        <v>0.76119999999999999</v>
      </c>
    </row>
    <row r="36" spans="2:6">
      <c r="B36" s="33">
        <v>31</v>
      </c>
      <c r="C36" s="34">
        <v>0.64780000000000004</v>
      </c>
      <c r="D36" s="34">
        <v>0.64780000000000004</v>
      </c>
      <c r="E36" s="34">
        <v>0.70789999999999997</v>
      </c>
      <c r="F36" s="34">
        <v>0.75109999999999999</v>
      </c>
    </row>
    <row r="37" spans="2:6">
      <c r="B37" s="33">
        <v>32</v>
      </c>
      <c r="C37" s="34">
        <v>0.63270000000000004</v>
      </c>
      <c r="D37" s="34">
        <v>0.63270000000000004</v>
      </c>
      <c r="E37" s="34">
        <v>0.6956</v>
      </c>
      <c r="F37" s="34">
        <v>0.7409</v>
      </c>
    </row>
    <row r="38" spans="2:6">
      <c r="B38" s="33">
        <v>33</v>
      </c>
      <c r="C38" s="34">
        <v>0.61729999999999996</v>
      </c>
      <c r="D38" s="34">
        <v>0.61729999999999996</v>
      </c>
      <c r="E38" s="34">
        <v>0.68320000000000003</v>
      </c>
      <c r="F38" s="34">
        <v>0.73050000000000004</v>
      </c>
    </row>
    <row r="39" spans="2:6">
      <c r="B39" s="33">
        <v>34</v>
      </c>
      <c r="C39" s="34">
        <v>0.60170000000000001</v>
      </c>
      <c r="D39" s="34">
        <v>0.60170000000000001</v>
      </c>
      <c r="E39" s="34">
        <v>0.67059999999999997</v>
      </c>
      <c r="F39" s="34">
        <v>0.72</v>
      </c>
    </row>
    <row r="40" spans="2:6">
      <c r="B40" s="33">
        <v>35</v>
      </c>
      <c r="C40" s="34">
        <v>0.58579999999999999</v>
      </c>
      <c r="D40" s="34">
        <v>0.58579999999999999</v>
      </c>
      <c r="E40" s="34">
        <v>0.65780000000000005</v>
      </c>
      <c r="F40" s="34">
        <v>0.70930000000000004</v>
      </c>
    </row>
    <row r="41" spans="2:6">
      <c r="B41" s="33">
        <v>36</v>
      </c>
      <c r="C41" s="34">
        <v>0.56969999999999998</v>
      </c>
      <c r="D41" s="34">
        <v>0.56969999999999998</v>
      </c>
      <c r="E41" s="34">
        <v>0.64480000000000004</v>
      </c>
      <c r="F41" s="34">
        <v>0.69850000000000001</v>
      </c>
    </row>
    <row r="42" spans="2:6">
      <c r="B42" s="33">
        <v>37</v>
      </c>
      <c r="C42" s="34">
        <v>0.5534</v>
      </c>
      <c r="D42" s="34">
        <v>0.5534</v>
      </c>
      <c r="E42" s="34">
        <v>0.63160000000000005</v>
      </c>
      <c r="F42" s="34">
        <v>0.68759999999999999</v>
      </c>
    </row>
    <row r="43" spans="2:6">
      <c r="B43" s="33">
        <v>38</v>
      </c>
      <c r="C43" s="34">
        <v>0.53680000000000005</v>
      </c>
      <c r="D43" s="34">
        <v>0.53680000000000005</v>
      </c>
      <c r="E43" s="34">
        <v>0.61829999999999996</v>
      </c>
      <c r="F43" s="34">
        <v>0.67649999999999999</v>
      </c>
    </row>
    <row r="44" spans="2:6">
      <c r="B44" s="33">
        <v>39</v>
      </c>
      <c r="C44" s="34">
        <v>0.52</v>
      </c>
      <c r="D44" s="34">
        <v>0.52</v>
      </c>
      <c r="E44" s="34">
        <v>0.6048</v>
      </c>
      <c r="F44" s="34">
        <v>0.6653</v>
      </c>
    </row>
    <row r="45" spans="2:6">
      <c r="B45" s="33">
        <v>40</v>
      </c>
      <c r="C45" s="34">
        <v>0.503</v>
      </c>
      <c r="D45" s="34">
        <v>0.503</v>
      </c>
      <c r="E45" s="34">
        <v>0.59109999999999996</v>
      </c>
      <c r="F45" s="34">
        <v>0.65400000000000003</v>
      </c>
    </row>
    <row r="46" spans="2:6">
      <c r="B46" s="33">
        <v>41</v>
      </c>
      <c r="C46" s="34">
        <v>0.48570000000000002</v>
      </c>
      <c r="D46" s="34">
        <v>0.48570000000000002</v>
      </c>
      <c r="E46" s="34">
        <v>0.57720000000000005</v>
      </c>
      <c r="F46" s="34">
        <v>0.64249999999999996</v>
      </c>
    </row>
    <row r="47" spans="2:6">
      <c r="B47" s="33">
        <v>42</v>
      </c>
      <c r="C47" s="34">
        <v>0.46820000000000001</v>
      </c>
      <c r="D47" s="34">
        <v>0.46820000000000001</v>
      </c>
      <c r="E47" s="34">
        <v>0.56320000000000003</v>
      </c>
      <c r="F47" s="34">
        <v>0.63090000000000002</v>
      </c>
    </row>
    <row r="48" spans="2:6">
      <c r="B48" s="33">
        <v>43</v>
      </c>
      <c r="C48" s="34">
        <v>0.45040000000000002</v>
      </c>
      <c r="D48" s="34">
        <v>0.45040000000000002</v>
      </c>
      <c r="E48" s="34">
        <v>0.54900000000000004</v>
      </c>
      <c r="F48" s="34">
        <v>0.61909999999999998</v>
      </c>
    </row>
    <row r="49" spans="2:6">
      <c r="B49" s="33">
        <v>44</v>
      </c>
      <c r="C49" s="34">
        <v>0.43240000000000001</v>
      </c>
      <c r="D49" s="34">
        <v>0.43240000000000001</v>
      </c>
      <c r="E49" s="34">
        <v>0.53459999999999996</v>
      </c>
      <c r="F49" s="34">
        <v>0.60719999999999996</v>
      </c>
    </row>
    <row r="50" spans="2:6">
      <c r="B50" s="33">
        <v>45</v>
      </c>
      <c r="C50" s="34">
        <v>0.41420000000000001</v>
      </c>
      <c r="D50" s="34">
        <v>0.41420000000000001</v>
      </c>
      <c r="E50" s="34">
        <v>0.52</v>
      </c>
      <c r="F50" s="34">
        <v>0.59519999999999995</v>
      </c>
    </row>
    <row r="51" spans="2:6">
      <c r="B51" s="33">
        <v>46</v>
      </c>
      <c r="C51" s="34">
        <v>0.3957</v>
      </c>
      <c r="D51" s="34">
        <v>0.3957</v>
      </c>
      <c r="E51" s="34">
        <v>0.50519999999999998</v>
      </c>
      <c r="F51" s="34">
        <v>0.58299999999999996</v>
      </c>
    </row>
    <row r="52" spans="2:6">
      <c r="B52" s="33">
        <v>47</v>
      </c>
      <c r="C52" s="34">
        <v>0.377</v>
      </c>
      <c r="D52" s="34">
        <v>0.377</v>
      </c>
      <c r="E52" s="34">
        <v>0.49030000000000001</v>
      </c>
      <c r="F52" s="34">
        <v>0.57069999999999999</v>
      </c>
    </row>
    <row r="53" spans="2:6">
      <c r="B53" s="33">
        <v>48</v>
      </c>
      <c r="C53" s="34">
        <v>0.35809999999999997</v>
      </c>
      <c r="D53" s="34">
        <v>0.35809999999999997</v>
      </c>
      <c r="E53" s="34">
        <v>0.47520000000000001</v>
      </c>
      <c r="F53" s="34">
        <v>0.55820000000000003</v>
      </c>
    </row>
    <row r="54" spans="2:6">
      <c r="B54" s="33">
        <v>49</v>
      </c>
      <c r="C54" s="34">
        <v>0.33889999999999998</v>
      </c>
      <c r="D54" s="34">
        <v>0.33889999999999998</v>
      </c>
      <c r="E54" s="34">
        <v>0.45989999999999998</v>
      </c>
      <c r="F54" s="34">
        <v>0.54559999999999997</v>
      </c>
    </row>
    <row r="55" spans="2:6">
      <c r="B55" s="33">
        <v>50</v>
      </c>
      <c r="C55" s="34">
        <v>0.31950000000000001</v>
      </c>
      <c r="D55" s="34">
        <v>0.31950000000000001</v>
      </c>
      <c r="E55" s="34">
        <v>0.44440000000000002</v>
      </c>
      <c r="F55" s="34">
        <v>0.53290000000000004</v>
      </c>
    </row>
    <row r="56" spans="2:6">
      <c r="B56" s="33">
        <v>51</v>
      </c>
      <c r="C56" s="34">
        <v>0.2999</v>
      </c>
      <c r="D56" s="34">
        <v>0.2999</v>
      </c>
      <c r="E56" s="34">
        <v>0.42880000000000001</v>
      </c>
      <c r="F56" s="34">
        <v>0.52</v>
      </c>
    </row>
    <row r="57" spans="2:6">
      <c r="B57" s="33">
        <v>52</v>
      </c>
      <c r="C57" s="34">
        <v>0.28000000000000003</v>
      </c>
      <c r="D57" s="34">
        <v>0.28000000000000003</v>
      </c>
      <c r="E57" s="34">
        <v>0.41299999999999998</v>
      </c>
      <c r="F57" s="34">
        <v>0.50700000000000001</v>
      </c>
    </row>
    <row r="58" spans="2:6">
      <c r="B58" s="33">
        <v>53</v>
      </c>
      <c r="C58" s="34">
        <v>0.25990000000000002</v>
      </c>
      <c r="D58" s="34">
        <v>0.25990000000000002</v>
      </c>
      <c r="E58" s="34">
        <v>0.39700000000000002</v>
      </c>
      <c r="F58" s="34">
        <v>0.49380000000000002</v>
      </c>
    </row>
    <row r="59" spans="2:6">
      <c r="B59" s="33">
        <v>54</v>
      </c>
      <c r="C59" s="34">
        <v>0.23949999999999999</v>
      </c>
      <c r="D59" s="34">
        <v>0.23949999999999999</v>
      </c>
      <c r="E59" s="34">
        <v>0.38080000000000003</v>
      </c>
      <c r="F59" s="34">
        <v>0.48060000000000003</v>
      </c>
    </row>
    <row r="60" spans="2:6">
      <c r="B60" s="33">
        <v>55</v>
      </c>
      <c r="C60" s="34">
        <v>0.21890000000000001</v>
      </c>
      <c r="D60" s="34">
        <v>0.21890000000000001</v>
      </c>
      <c r="E60" s="34">
        <v>0.3644</v>
      </c>
      <c r="F60" s="34">
        <v>0.46710000000000002</v>
      </c>
    </row>
    <row r="61" spans="2:6">
      <c r="B61" s="33">
        <v>56</v>
      </c>
      <c r="C61" s="33"/>
      <c r="D61" s="34">
        <v>0.1981</v>
      </c>
      <c r="E61" s="34">
        <v>0.34789999999999999</v>
      </c>
      <c r="F61" s="34">
        <v>0.4536</v>
      </c>
    </row>
    <row r="62" spans="2:6">
      <c r="B62" s="33">
        <v>57</v>
      </c>
      <c r="C62" s="33"/>
      <c r="D62" s="34">
        <v>0.17699999999999999</v>
      </c>
      <c r="E62" s="34">
        <v>0.33119999999999999</v>
      </c>
      <c r="F62" s="34">
        <v>0.43990000000000001</v>
      </c>
    </row>
    <row r="63" spans="2:6">
      <c r="B63" s="33">
        <v>58</v>
      </c>
      <c r="C63" s="33"/>
      <c r="D63" s="34">
        <v>0.15570000000000001</v>
      </c>
      <c r="E63" s="34">
        <v>0.31430000000000002</v>
      </c>
      <c r="F63" s="34">
        <v>0.42599999999999999</v>
      </c>
    </row>
    <row r="64" spans="2:6">
      <c r="B64" s="33">
        <v>59</v>
      </c>
      <c r="C64" s="33"/>
      <c r="D64" s="34">
        <v>0.13420000000000001</v>
      </c>
      <c r="E64" s="34">
        <v>0.29720000000000002</v>
      </c>
      <c r="F64" s="34">
        <v>0.41199999999999998</v>
      </c>
    </row>
    <row r="65" spans="2:6">
      <c r="B65" s="33">
        <v>60</v>
      </c>
      <c r="C65" s="33"/>
      <c r="D65" s="34">
        <v>0.1124</v>
      </c>
      <c r="E65" s="34">
        <v>0.28000000000000003</v>
      </c>
      <c r="F65" s="34">
        <v>0.39789999999999998</v>
      </c>
    </row>
    <row r="66" spans="2:6">
      <c r="B66" s="33">
        <v>61</v>
      </c>
      <c r="C66" s="33"/>
      <c r="D66" s="34">
        <v>9.0399999999999994E-2</v>
      </c>
      <c r="E66" s="34">
        <v>0.2626</v>
      </c>
      <c r="F66" s="34">
        <v>0.38369999999999999</v>
      </c>
    </row>
    <row r="67" spans="2:6">
      <c r="B67" s="33">
        <v>62</v>
      </c>
      <c r="C67" s="33"/>
      <c r="D67" s="34">
        <v>6.8199999999999997E-2</v>
      </c>
      <c r="E67" s="34">
        <v>0.245</v>
      </c>
      <c r="F67" s="34">
        <v>0.36930000000000002</v>
      </c>
    </row>
    <row r="68" spans="2:6">
      <c r="B68" s="33">
        <v>63</v>
      </c>
      <c r="C68" s="33"/>
      <c r="D68" s="34">
        <v>4.5699999999999998E-2</v>
      </c>
      <c r="E68" s="34">
        <v>0.22720000000000001</v>
      </c>
      <c r="F68" s="34">
        <v>0.35470000000000002</v>
      </c>
    </row>
    <row r="69" spans="2:6">
      <c r="B69" s="33">
        <v>64</v>
      </c>
      <c r="C69" s="33"/>
      <c r="D69" s="34">
        <v>2.3E-2</v>
      </c>
      <c r="E69" s="34">
        <v>0.2092</v>
      </c>
      <c r="F69" s="34">
        <v>0.34010000000000001</v>
      </c>
    </row>
    <row r="70" spans="2:6">
      <c r="B70" s="33">
        <v>65</v>
      </c>
      <c r="C70" s="33"/>
      <c r="D70" s="34">
        <v>0</v>
      </c>
      <c r="E70" s="34">
        <v>0.19109999999999999</v>
      </c>
      <c r="F70" s="34">
        <v>0.32529999999999998</v>
      </c>
    </row>
    <row r="71" spans="2:6">
      <c r="B71" s="33">
        <v>66</v>
      </c>
      <c r="C71" s="33"/>
      <c r="D71" s="33"/>
      <c r="E71" s="34">
        <v>0.17180000000000001</v>
      </c>
      <c r="F71" s="34">
        <v>0.31159999999999999</v>
      </c>
    </row>
    <row r="72" spans="2:6">
      <c r="B72" s="33">
        <v>67</v>
      </c>
      <c r="C72" s="33"/>
      <c r="D72" s="33"/>
      <c r="E72" s="34">
        <v>0.15429999999999999</v>
      </c>
      <c r="F72" s="34">
        <v>0.29520000000000002</v>
      </c>
    </row>
    <row r="73" spans="2:6">
      <c r="B73" s="33">
        <v>68</v>
      </c>
      <c r="C73" s="33"/>
      <c r="D73" s="33"/>
      <c r="E73" s="34">
        <v>0.1356</v>
      </c>
      <c r="F73" s="34">
        <v>0.28000000000000003</v>
      </c>
    </row>
    <row r="74" spans="2:6">
      <c r="B74" s="33">
        <v>69</v>
      </c>
      <c r="C74" s="33"/>
      <c r="D74" s="33"/>
      <c r="E74" s="34">
        <v>0.1168</v>
      </c>
      <c r="F74" s="34">
        <v>0.2646</v>
      </c>
    </row>
    <row r="75" spans="2:6">
      <c r="B75" s="33">
        <v>70</v>
      </c>
      <c r="C75" s="33"/>
      <c r="D75" s="33"/>
      <c r="E75" s="34">
        <v>9.7799999999999998E-2</v>
      </c>
      <c r="F75" s="34">
        <v>0.24909999999999999</v>
      </c>
    </row>
    <row r="76" spans="2:6">
      <c r="B76" s="33">
        <v>71</v>
      </c>
      <c r="C76" s="33"/>
      <c r="D76" s="33"/>
      <c r="E76" s="34">
        <v>7.8600000000000003E-2</v>
      </c>
      <c r="F76" s="34">
        <v>0.23350000000000001</v>
      </c>
    </row>
    <row r="77" spans="2:6">
      <c r="B77" s="33">
        <v>72</v>
      </c>
      <c r="C77" s="33"/>
      <c r="D77" s="33"/>
      <c r="E77" s="34">
        <v>5.9200000000000003E-2</v>
      </c>
      <c r="F77" s="34">
        <v>0.2177</v>
      </c>
    </row>
    <row r="78" spans="2:6">
      <c r="B78" s="33">
        <v>73</v>
      </c>
      <c r="C78" s="33"/>
      <c r="D78" s="33"/>
      <c r="E78" s="34">
        <v>3.9600000000000003E-2</v>
      </c>
      <c r="F78" s="34">
        <v>0.20180000000000001</v>
      </c>
    </row>
    <row r="79" spans="2:6">
      <c r="B79" s="33">
        <v>74</v>
      </c>
      <c r="C79" s="33"/>
      <c r="D79" s="33"/>
      <c r="E79" s="34">
        <v>1.9900000000000001E-2</v>
      </c>
      <c r="F79" s="34">
        <v>0.1857</v>
      </c>
    </row>
    <row r="80" spans="2:6">
      <c r="B80" s="33">
        <v>75</v>
      </c>
      <c r="C80" s="33"/>
      <c r="D80" s="33"/>
      <c r="E80" s="34">
        <v>0</v>
      </c>
      <c r="F80" s="34">
        <v>0.1696</v>
      </c>
    </row>
    <row r="81" spans="2:6">
      <c r="B81" s="33">
        <v>76</v>
      </c>
      <c r="C81" s="33"/>
      <c r="D81" s="33"/>
      <c r="E81" s="33"/>
      <c r="F81" s="34">
        <v>0.1532</v>
      </c>
    </row>
    <row r="82" spans="2:6">
      <c r="B82" s="33">
        <v>77</v>
      </c>
      <c r="C82" s="33"/>
      <c r="D82" s="33"/>
      <c r="E82" s="33"/>
      <c r="F82" s="34">
        <v>0.13669999999999999</v>
      </c>
    </row>
    <row r="83" spans="2:6">
      <c r="B83" s="33">
        <v>78</v>
      </c>
      <c r="C83" s="33"/>
      <c r="D83" s="33"/>
      <c r="E83" s="33"/>
      <c r="F83" s="34">
        <v>0.1201</v>
      </c>
    </row>
    <row r="84" spans="2:6">
      <c r="B84" s="33">
        <v>79</v>
      </c>
      <c r="C84" s="33"/>
      <c r="D84" s="33"/>
      <c r="E84" s="33"/>
      <c r="F84" s="34">
        <v>0.10340000000000001</v>
      </c>
    </row>
    <row r="85" spans="2:6">
      <c r="B85" s="33">
        <v>80</v>
      </c>
      <c r="C85" s="33"/>
      <c r="D85" s="33"/>
      <c r="E85" s="33"/>
      <c r="F85" s="34">
        <v>8.6499999999999994E-2</v>
      </c>
    </row>
    <row r="86" spans="2:6">
      <c r="B86" s="33">
        <v>81</v>
      </c>
      <c r="C86" s="33"/>
      <c r="D86" s="33"/>
      <c r="E86" s="33"/>
      <c r="F86" s="34">
        <v>6.9599999999999995E-2</v>
      </c>
    </row>
    <row r="87" spans="2:6">
      <c r="B87" s="33">
        <v>82</v>
      </c>
      <c r="C87" s="33"/>
      <c r="D87" s="33"/>
      <c r="E87" s="33"/>
      <c r="F87" s="34">
        <v>5.2299999999999999E-2</v>
      </c>
    </row>
    <row r="88" spans="2:6">
      <c r="B88" s="33">
        <v>83</v>
      </c>
      <c r="C88" s="33"/>
      <c r="D88" s="33"/>
      <c r="E88" s="33"/>
      <c r="F88" s="34">
        <v>3.5000000000000003E-2</v>
      </c>
    </row>
    <row r="89" spans="2:6">
      <c r="B89" s="33">
        <v>84</v>
      </c>
      <c r="C89" s="33"/>
      <c r="D89" s="33"/>
      <c r="E89" s="33"/>
      <c r="F89" s="34">
        <v>1.7600000000000001E-2</v>
      </c>
    </row>
    <row r="90" spans="2:6">
      <c r="B90" s="33">
        <v>85</v>
      </c>
      <c r="C90" s="33"/>
      <c r="D90" s="33"/>
      <c r="E90" s="33"/>
      <c r="F90" s="34">
        <v>0</v>
      </c>
    </row>
    <row r="92" spans="2:6">
      <c r="B92" s="289" t="s">
        <v>156</v>
      </c>
      <c r="C92" s="289"/>
      <c r="D92" s="289"/>
      <c r="E92" s="289"/>
      <c r="F92" s="289"/>
    </row>
    <row r="93" spans="2:6">
      <c r="B93" s="276" t="s">
        <v>152</v>
      </c>
      <c r="C93" s="276"/>
      <c r="D93" s="276"/>
      <c r="E93" s="276"/>
      <c r="F93" s="276"/>
    </row>
  </sheetData>
  <mergeCells count="6">
    <mergeCell ref="B93:F93"/>
    <mergeCell ref="B1:F1"/>
    <mergeCell ref="B2:F2"/>
    <mergeCell ref="B4:F4"/>
    <mergeCell ref="B3:F3"/>
    <mergeCell ref="B92:F92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ZONA H. pag 1 y 2</vt:lpstr>
      <vt:lpstr>Construcción pag 3</vt:lpstr>
      <vt:lpstr>pag 4</vt:lpstr>
      <vt:lpstr>pag 5</vt:lpstr>
      <vt:lpstr>FACTOR DE DEMÉRITO</vt:lpstr>
      <vt:lpstr>pag 7</vt:lpstr>
      <vt:lpstr>RÚSTICO PRIVADA</vt:lpstr>
      <vt:lpstr>RÚSTICO COMUNAL</vt:lpstr>
      <vt:lpstr>ROSS</vt:lpstr>
      <vt:lpstr>Tabla Conservación</vt:lpstr>
      <vt:lpstr>'FACTOR DE DEMÉRITO'!Área_de_impresión</vt:lpstr>
      <vt:lpstr>'RÚSTICO COMUNAL'!Área_de_impresión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 Hernandez</dc:creator>
  <cp:lastModifiedBy>flgonzalez</cp:lastModifiedBy>
  <cp:lastPrinted>2021-11-25T20:00:56Z</cp:lastPrinted>
  <dcterms:created xsi:type="dcterms:W3CDTF">2009-10-26T19:47:57Z</dcterms:created>
  <dcterms:modified xsi:type="dcterms:W3CDTF">2021-11-25T20:01:36Z</dcterms:modified>
</cp:coreProperties>
</file>