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activeTab="2"/>
  </bookViews>
  <sheets>
    <sheet name="Zona H." sheetId="1" r:id="rId1"/>
    <sheet name="Zona H. (2)" sheetId="12" r:id="rId2"/>
    <sheet name="VALOR DE CONSTRUCCION" sheetId="4" r:id="rId3"/>
    <sheet name="VALOR U. RUSTICO" sheetId="5" r:id="rId4"/>
    <sheet name="FAC. DE DEMERITO" sheetId="11" r:id="rId5"/>
    <sheet name="ROSS" sheetId="13" r:id="rId6"/>
    <sheet name="VIDA UTIL" sheetId="14" r:id="rId7"/>
  </sheets>
  <definedNames>
    <definedName name="_xlnm.Print_Area" localSheetId="2">'VALOR DE CONSTRUCCION'!$A$1:$K$96</definedName>
    <definedName name="_xlnm.Print_Area" localSheetId="3">'VALOR U. RUSTICO'!$A$1:$I$110</definedName>
    <definedName name="_xlnm.Print_Area" localSheetId="0">'Zona H.'!$A$1:$G$85</definedName>
    <definedName name="_xlnm.Print_Titles" localSheetId="2">'VALOR DE CONSTRUCCION'!$1:$5</definedName>
    <definedName name="_xlnm.Print_Titles" localSheetId="3">'VALOR U. RUSTICO'!$1:$4</definedName>
    <definedName name="_xlnm.Print_Titles" localSheetId="0">'Zona H.'!$1:$5</definedName>
  </definedNames>
  <calcPr calcId="124519"/>
</workbook>
</file>

<file path=xl/calcChain.xml><?xml version="1.0" encoding="utf-8"?>
<calcChain xmlns="http://schemas.openxmlformats.org/spreadsheetml/2006/main">
  <c r="J56" i="14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<sst xmlns="http://schemas.openxmlformats.org/spreadsheetml/2006/main" count="729" uniqueCount="213">
  <si>
    <t>COMUNIDAD</t>
  </si>
  <si>
    <t>VALOR UNITARIO ($/M2)</t>
  </si>
  <si>
    <t>RODRIGO M. QUEVEDO</t>
  </si>
  <si>
    <t>ZONAS URBANAS HOMOGÉNEAS DE VALOR</t>
  </si>
  <si>
    <t>HABITACIONAL</t>
  </si>
  <si>
    <t>POPULAR</t>
  </si>
  <si>
    <t>"A"</t>
  </si>
  <si>
    <t>"B"</t>
  </si>
  <si>
    <t>"C"</t>
  </si>
  <si>
    <t>POPULAR COCHERA</t>
  </si>
  <si>
    <t>MEDIO</t>
  </si>
  <si>
    <t>MEDIO COCHERA</t>
  </si>
  <si>
    <t>BUENO</t>
  </si>
  <si>
    <t>BUENO COCHERA</t>
  </si>
  <si>
    <t>LUJO</t>
  </si>
  <si>
    <t>LUJO COCHERA</t>
  </si>
  <si>
    <t>COMERCIAL</t>
  </si>
  <si>
    <t>MEDIANO</t>
  </si>
  <si>
    <t>INDUSTRIAL</t>
  </si>
  <si>
    <t>LIGERO</t>
  </si>
  <si>
    <t>HOTEL</t>
  </si>
  <si>
    <t>"D"</t>
  </si>
  <si>
    <t>BODEGA</t>
  </si>
  <si>
    <t>MEDIANA</t>
  </si>
  <si>
    <t>RIEGO POR GRAVEDAD</t>
  </si>
  <si>
    <t>PRIVADA</t>
  </si>
  <si>
    <t>FACTOR</t>
  </si>
  <si>
    <t>RIEGO POR BOMBEO</t>
  </si>
  <si>
    <t>TEMPORAL</t>
  </si>
  <si>
    <t>PASTAL</t>
  </si>
  <si>
    <t>FORESTAL</t>
  </si>
  <si>
    <t>EDAD</t>
  </si>
  <si>
    <t>NO ESPECIFICADO</t>
  </si>
  <si>
    <t>(ESTE VALOR SE ESTIMA DE ACUERDO A LA ELABORACIÓN DE UN AVALÚO INDIVIDUALIZADO)</t>
  </si>
  <si>
    <t>ECONÓMICO</t>
  </si>
  <si>
    <t>ECONÓMICO COCHERA</t>
  </si>
  <si>
    <t>CLÍNICA TIPO MEDIO</t>
  </si>
  <si>
    <t>CLÍNICA TIPO BUENO</t>
  </si>
  <si>
    <t>ECONÓMICA</t>
  </si>
  <si>
    <t>BALDÍO</t>
  </si>
  <si>
    <t>DE SUPERFICIE M2</t>
  </si>
  <si>
    <t>A SUPERFICIE M2</t>
  </si>
  <si>
    <t>SECTOR CATASTRAL</t>
  </si>
  <si>
    <t>1-100</t>
  </si>
  <si>
    <t>EL TERRERO</t>
  </si>
  <si>
    <t>NAMIQUIPA</t>
  </si>
  <si>
    <t>1, 24, 25, 26, 27,28, 29, 30, 31, 32, 33, 34, 35, 36, 50, 51, 52, 53, 54, 55, 62, 63, 64, 65, 77, 78, 79, 80, 81, 82, 83, 84, 85, 86, 87, 88, 89, 90, 91, 92, 93, 94, 95, 96, 97, 98, 99, 100, 101, 102, 103, 104, 105, 106</t>
  </si>
  <si>
    <t>3-5, 13-15, 18, 19, 22-28, 31, 32, 41, 35-37, 45-50, 60, 61, 67-99, 107, 103, 111</t>
  </si>
  <si>
    <t>EL MOLINO</t>
  </si>
  <si>
    <t>4, 5, 13-15, 18, 19, 22-28, 31, 32, 41, 35, 36, 37, 45-50, 60, 61, 67-99, 101, 103, 111</t>
  </si>
  <si>
    <t>3, 4, 7, 12, 15-23, 26-31, 34-39, 42-49, 64, 66</t>
  </si>
  <si>
    <t>3, 4, 7, 22, 15-23, 26, 31, 34-39, 42-49, 64, 66</t>
  </si>
  <si>
    <t>1, 4, 5, 6, 7, 33</t>
  </si>
  <si>
    <t>1-18</t>
  </si>
  <si>
    <t>VENUSTIANO CARRANZA</t>
  </si>
  <si>
    <t>6-12, 16, 17, 20, 21, 29, 30, 33, 34, 36-40, 42-44, 51-59</t>
  </si>
  <si>
    <t>6, 7-9, 11-13, 16, 17, 20, 21, 31, 32, 34-37, 41, 42, 51, 52, 55-58, 72, 73, 78, 89, 90, 93, 100</t>
  </si>
  <si>
    <t>3, 4, 7, 8, 12, 15, 22, 28, 29, 33-36, 40, 41, 44, 45, 48-52, 55, 56, 61, 65, 68, 71, 72, 73</t>
  </si>
  <si>
    <t>2-23, 37-49, 56-61, 63, 64, 78, 79</t>
  </si>
  <si>
    <t>1, 2, 5, 6, 13, 14, 24, 25, 40, 41, 51-63, 65</t>
  </si>
  <si>
    <t xml:space="preserve">6, 8, 10-15, 17-21, 24-44, 50, 51, 60, 61, 67 </t>
  </si>
  <si>
    <t>NUEVO NAMIQUIPA</t>
  </si>
  <si>
    <t>GUADALUPE VICTORIA</t>
  </si>
  <si>
    <t>CERRITOS DE ABAJO</t>
  </si>
  <si>
    <t>ARMERA</t>
  </si>
  <si>
    <t>1-24, 26-84</t>
  </si>
  <si>
    <t>EL OSO</t>
  </si>
  <si>
    <t>LA GUAJOLOTA</t>
  </si>
  <si>
    <t>GRANJA DE PINOS</t>
  </si>
  <si>
    <t>EL TAZCATE</t>
  </si>
  <si>
    <t>ARROYO DE ENCINOS</t>
  </si>
  <si>
    <t>EL PROGRESO</t>
  </si>
  <si>
    <t>RANCHO DE LOS CANO</t>
  </si>
  <si>
    <t>COLONIA ORIENTE</t>
  </si>
  <si>
    <t>EL CENTAURO</t>
  </si>
  <si>
    <t>OJOS AZULES</t>
  </si>
  <si>
    <t>STA. GERTRUDIS DE ARR.</t>
  </si>
  <si>
    <t>EL PEÑASCO</t>
  </si>
  <si>
    <t>CERRITOS DE ENMEDIO</t>
  </si>
  <si>
    <t>STA. GERTRUDIS DE ABA.</t>
  </si>
  <si>
    <t>EMILIANO ZAPATA</t>
  </si>
  <si>
    <t>SANTA CLARA</t>
  </si>
  <si>
    <t>EJIDO SANTA CLARA</t>
  </si>
  <si>
    <t>COL. SANTA CLARA</t>
  </si>
  <si>
    <t>INDEPENDENCIA</t>
  </si>
  <si>
    <t>2-54-56-120-198</t>
  </si>
  <si>
    <t>CRUCES</t>
  </si>
  <si>
    <t>1-39,41-64,66-127</t>
  </si>
  <si>
    <t>1-63, 65-101</t>
  </si>
  <si>
    <t>1-129</t>
  </si>
  <si>
    <t>2-54, 56-120, 128</t>
  </si>
  <si>
    <t>PUEBLO VIEJO</t>
  </si>
  <si>
    <t>CASAS COLORADAS</t>
  </si>
  <si>
    <t>39, 30, 28, 22, 47, 45, 43, 29, 23</t>
  </si>
  <si>
    <t>JAGUEYES</t>
  </si>
  <si>
    <t>LA HACIENDA</t>
  </si>
  <si>
    <t>GRANJA CASAVANTES</t>
  </si>
  <si>
    <t>SANTA CATARINA</t>
  </si>
  <si>
    <t>5, 6, 7, 8, 13, 14</t>
  </si>
  <si>
    <t>1, 5, 6, 7, 8, 13, 14, 15, 23, 24, 25, 67, 68</t>
  </si>
  <si>
    <t>4, 60</t>
  </si>
  <si>
    <t>5, 15, 16, 17, 18, 21, 22 23, 24-27, 30, 31-38, 40, 41, 43, 48, 49, 51</t>
  </si>
  <si>
    <t>4, 9, 10, 11, 12, 17, 18, 19, 28, 29, 33, 34, , 37, 39, 40, 41, 65</t>
  </si>
  <si>
    <t>FRUTALES EN FORMACIÓN RIEGO POR GRAVEDAD</t>
  </si>
  <si>
    <t>FRUTALES EN FORMACIÓN RIEGO POR BOMBEO</t>
  </si>
  <si>
    <t>FRUTALES EN PRODUCCIÓN RIEGO POR BOMBEO</t>
  </si>
  <si>
    <t>FRUTALES EN PRODUCCIÓN RIEGO POR GRAVEDAD</t>
  </si>
  <si>
    <t>EJIDAL</t>
  </si>
  <si>
    <t>COMUNAL</t>
  </si>
  <si>
    <t>MUNICIPIO DE NAMIQUIPA</t>
  </si>
  <si>
    <t>CATASTRAL</t>
  </si>
  <si>
    <t>No. DE MANZANA</t>
  </si>
  <si>
    <t>1-56</t>
  </si>
  <si>
    <t>1-28</t>
  </si>
  <si>
    <t>1-51</t>
  </si>
  <si>
    <t>1-38</t>
  </si>
  <si>
    <t>1-47</t>
  </si>
  <si>
    <t>1-57</t>
  </si>
  <si>
    <t>1-72</t>
  </si>
  <si>
    <t>1-34</t>
  </si>
  <si>
    <t>1-74</t>
  </si>
  <si>
    <t>1-32</t>
  </si>
  <si>
    <t>1-39</t>
  </si>
  <si>
    <t>1-40</t>
  </si>
  <si>
    <t>1-17</t>
  </si>
  <si>
    <t>1-44</t>
  </si>
  <si>
    <t>1-37</t>
  </si>
  <si>
    <t>1-5</t>
  </si>
  <si>
    <t>1-16</t>
  </si>
  <si>
    <t>1-23</t>
  </si>
  <si>
    <t>1-27</t>
  </si>
  <si>
    <t>1-52</t>
  </si>
  <si>
    <t>1-26</t>
  </si>
  <si>
    <t>1-42</t>
  </si>
  <si>
    <t>1-30</t>
  </si>
  <si>
    <t>1-15</t>
  </si>
  <si>
    <t>1-22</t>
  </si>
  <si>
    <t>1-43</t>
  </si>
  <si>
    <t>1-61</t>
  </si>
  <si>
    <t>1-55</t>
  </si>
  <si>
    <t>CERRO PELÓN</t>
  </si>
  <si>
    <t>RANCHO DE GARCÍA</t>
  </si>
  <si>
    <t>FELIPE ÁNGELES</t>
  </si>
  <si>
    <t>EL PACÍFICO</t>
  </si>
  <si>
    <t>EL ÁLAMO NUEVO</t>
  </si>
  <si>
    <t>EL ÁLAMO VIEJO</t>
  </si>
  <si>
    <t>SALVADOR G. Y GÓMEZ</t>
  </si>
  <si>
    <t>RANCHO MÁRQUEZ</t>
  </si>
  <si>
    <t>DIVISIÓN DEL NORTE</t>
  </si>
  <si>
    <t>1-200</t>
  </si>
  <si>
    <t>1-33</t>
  </si>
  <si>
    <t>1-78</t>
  </si>
  <si>
    <t xml:space="preserve">ZONAS HOMOGÉNEAS DE CONSTRUCCIÓN </t>
  </si>
  <si>
    <t>VALORES UNITARIOS DE REPOSICIÓN NUEVO PARA CONSTRUCCIONES ($/M2)</t>
  </si>
  <si>
    <t>Constante</t>
  </si>
  <si>
    <t>Uso</t>
  </si>
  <si>
    <t>Tipología</t>
  </si>
  <si>
    <t>Clase</t>
  </si>
  <si>
    <t>Clave de Valuación</t>
  </si>
  <si>
    <t>Valor Unitario</t>
  </si>
  <si>
    <t>Clasificación</t>
  </si>
  <si>
    <t>Tipo de Propiedad</t>
  </si>
  <si>
    <t>Calidad</t>
  </si>
  <si>
    <t>Factor</t>
  </si>
  <si>
    <t>-</t>
  </si>
  <si>
    <t xml:space="preserve">   TABLAS DE DEPRECIACIÓN MÉTODO DE ROSS</t>
  </si>
  <si>
    <t xml:space="preserve">        Factor de Depreciación Método: ROSS               </t>
  </si>
  <si>
    <t>FACTOR DE DEMÉRITO</t>
  </si>
  <si>
    <t>FACTORES DE DEMÉRITO POR SUPERFICIE PARA TERRENOS DENTRO DE LA MANCHA URBANA CON SUPERFICIE MAYOR AL LOTE TIPO REFERIDOS AL VALOR DE LA ZONA DE INFLUENCIA</t>
  </si>
  <si>
    <t>DEMÉRITO</t>
  </si>
  <si>
    <t>BENITO JUÁREZ</t>
  </si>
  <si>
    <t>ADOLFO RUIZ CORTINES</t>
  </si>
  <si>
    <t>1-46</t>
  </si>
  <si>
    <t>1-70</t>
  </si>
  <si>
    <t>1-93</t>
  </si>
  <si>
    <t>1-94</t>
  </si>
  <si>
    <t>1-66</t>
  </si>
  <si>
    <t>1-29</t>
  </si>
  <si>
    <t>ZONA HOMOGÉNEA</t>
  </si>
  <si>
    <t>POPULAR TEJABÁN</t>
  </si>
  <si>
    <t>ECONÓMICO TEJABÁN</t>
  </si>
  <si>
    <t>MEDIO TEJABÁN</t>
  </si>
  <si>
    <t>BUENO TEJABÁN</t>
  </si>
  <si>
    <t>LUJO TEJABÁN</t>
  </si>
  <si>
    <t>TEJABÁN</t>
  </si>
  <si>
    <t>VALORES UNITARIOS POR HECTÁREA PARA SUELO RÚSTICO ($/HA)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</si>
  <si>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</si>
  <si>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</si>
  <si>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</si>
  <si>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</si>
  <si>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</si>
  <si>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</si>
  <si>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</si>
  <si>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</si>
  <si>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</si>
  <si>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</si>
  <si>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</si>
  <si>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</si>
  <si>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Y MÁS</t>
  </si>
  <si>
    <t>de 30 años de edad con una vida útil de 65 años.</t>
  </si>
  <si>
    <t>20, 21, 23, 26, 27, 30, 32, 35, 42, 43, 44, 45, 46, 47, 48, 49, 50, 51, 52, 53, 54, 55, 56, 57, 58, 59, 61, 62, 63, 64, 66, 69, 70, 71</t>
  </si>
  <si>
    <t>1, 2, 3, 4, 5, 6, 8, 9, 10, 11, 12, 13, 14, 15,16, 17, 18, 19, 20, 21, 22, 23, 24, 25, 26, 27, 28, 29, 30, 31, 32</t>
  </si>
  <si>
    <t>1, 2, 3, 4, 5, 6, 8, 9, 10, 11, 12, 13, 14, 15,16, 17, 18, 19, 20, 21, 22, 23, 24, 25, 26, 27, 28, 29, 30, 31, 32, 33, 34, 35</t>
  </si>
  <si>
    <t>ÓSCAR SOTO MÁYNEZ</t>
  </si>
  <si>
    <t>NOTA: LAS ZONAS DE VALOR PODRÁN INTEGRARSE DE SECTORES CATASTRALES COMPLETOS O FRACCIONES DE LOS MISMOS Y EL FACTOR DE MERCADO SERÁ LA UNIDAD.</t>
  </si>
  <si>
    <t>TIPOLOGÍAS CONSTRUCTIVAS DE CLASE (A): EDIFICACIONES SIN MEJORAS EN SUS MATERIALES Y ACABADOS, EN ESTADO DE CONSERVACIÓN QUE NO HAN SUFRIDO NI NECESITAN REPARACIONES.</t>
  </si>
  <si>
    <t>TIPOLOGÍAS CONSTRUCTIVAS DE CLASE (C): EDIFICACIONES CON MEJORAS EN MATERIALES Y ACABADOS, EN ESTADO DE CONSERVACIÓN MALO NECESITANDO DE REPARACIONES MEDIAS E IMPORTANTES.</t>
  </si>
  <si>
    <t>Valor Unit.  ($/HA)</t>
  </si>
  <si>
    <t>1, 2, 3, 4, 5, 6, 7, 18, 19, 20, 21, 27, 28, 29, 30, 31, 32, 33, 39, 40, 41, 46, 47, 48, 49, 50, 51, 52, 53, 54, 55, 56, 57, 66</t>
  </si>
  <si>
    <t>TIPOLOGÍAS CONSTRUCTIVAS DE CLASE (B): EDIFICACIONES CON ALGUNAS MEJORAS MATERIALES Y ACABADOS, EN ESTADO DE CONSERVACIÓN QUE NECESITAN DE REPARACIONES Y MANTENIMIENTO.</t>
  </si>
  <si>
    <t>Utilizando la tabla de Ross según las colonias llegando a un tope</t>
  </si>
  <si>
    <t>TABLAS DE VALORES PARA EL EJERCICIO FISCAL 2022</t>
  </si>
  <si>
    <t>EJERCICIO FISCAL 2022</t>
  </si>
</sst>
</file>

<file path=xl/styles.xml><?xml version="1.0" encoding="utf-8"?>
<styleSheet xmlns="http://schemas.openxmlformats.org/spreadsheetml/2006/main">
  <numFmts count="7">
    <numFmt numFmtId="7" formatCode="&quot;$&quot;#,##0.00;\-&quot;$&quot;#,##0.00"/>
    <numFmt numFmtId="44" formatCode="_-&quot;$&quot;* #,##0.00_-;\-&quot;$&quot;* #,##0.00_-;_-&quot;$&quot;* &quot;-&quot;??_-;_-@_-"/>
    <numFmt numFmtId="164" formatCode="[$$-80A]#,##0.00"/>
    <numFmt numFmtId="165" formatCode="0.0000"/>
    <numFmt numFmtId="166" formatCode="#,##0.0"/>
    <numFmt numFmtId="167" formatCode="#,##0.0000"/>
    <numFmt numFmtId="168" formatCode="0.000"/>
  </numFmts>
  <fonts count="12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/>
  </cellStyleXfs>
  <cellXfs count="2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2" applyFont="1" applyFill="1"/>
    <xf numFmtId="0" fontId="7" fillId="0" borderId="9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9" fillId="0" borderId="1" xfId="2" applyFont="1" applyFill="1" applyBorder="1"/>
    <xf numFmtId="0" fontId="9" fillId="0" borderId="1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wrapText="1"/>
    </xf>
    <xf numFmtId="2" fontId="10" fillId="0" borderId="0" xfId="2" applyNumberFormat="1" applyFont="1" applyFill="1" applyBorder="1" applyAlignment="1">
      <alignment wrapText="1"/>
    </xf>
    <xf numFmtId="168" fontId="10" fillId="0" borderId="0" xfId="2" applyNumberFormat="1" applyFont="1" applyFill="1" applyBorder="1" applyAlignment="1">
      <alignment wrapText="1"/>
    </xf>
    <xf numFmtId="2" fontId="10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/>
    <xf numFmtId="0" fontId="11" fillId="0" borderId="1" xfId="2" applyFont="1" applyFill="1" applyBorder="1" applyAlignment="1">
      <alignment horizontal="center" vertical="center" wrapText="1"/>
    </xf>
    <xf numFmtId="168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/>
    <xf numFmtId="165" fontId="10" fillId="0" borderId="1" xfId="2" applyNumberFormat="1" applyFont="1" applyFill="1" applyBorder="1" applyAlignment="1">
      <alignment horizontal="centerContinuous"/>
    </xf>
    <xf numFmtId="0" fontId="10" fillId="0" borderId="1" xfId="2" applyFont="1" applyFill="1" applyBorder="1" applyAlignment="1">
      <alignment horizontal="center"/>
    </xf>
    <xf numFmtId="2" fontId="10" fillId="0" borderId="1" xfId="2" applyNumberFormat="1" applyFont="1" applyFill="1" applyBorder="1" applyAlignment="1">
      <alignment horizontal="center" wrapText="1"/>
    </xf>
    <xf numFmtId="168" fontId="10" fillId="0" borderId="1" xfId="2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7" fontId="2" fillId="0" borderId="1" xfId="1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10" fillId="0" borderId="1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opLeftCell="A73" zoomScaleSheetLayoutView="100" workbookViewId="0">
      <selection activeCell="A2" sqref="A2:G2"/>
    </sheetView>
  </sheetViews>
  <sheetFormatPr baseColWidth="10" defaultColWidth="9.140625" defaultRowHeight="13.5"/>
  <cols>
    <col min="1" max="1" width="15.85546875" style="1" customWidth="1"/>
    <col min="2" max="2" width="14.28515625" style="1" customWidth="1"/>
    <col min="3" max="3" width="10.7109375" style="1" customWidth="1"/>
    <col min="4" max="4" width="38.7109375" style="1" customWidth="1"/>
    <col min="5" max="5" width="10.7109375" style="1" customWidth="1"/>
    <col min="6" max="6" width="10.28515625" style="1" customWidth="1"/>
    <col min="7" max="7" width="18" style="1" customWidth="1"/>
    <col min="8" max="16384" width="9.140625" style="1"/>
  </cols>
  <sheetData>
    <row r="1" spans="1:7" ht="22.5" customHeight="1">
      <c r="A1" s="112" t="s">
        <v>109</v>
      </c>
      <c r="B1" s="113"/>
      <c r="C1" s="113"/>
      <c r="D1" s="113"/>
      <c r="E1" s="113"/>
      <c r="F1" s="113"/>
      <c r="G1" s="114"/>
    </row>
    <row r="2" spans="1:7" ht="22.5" customHeight="1">
      <c r="A2" s="96" t="s">
        <v>211</v>
      </c>
      <c r="B2" s="97"/>
      <c r="C2" s="97"/>
      <c r="D2" s="97"/>
      <c r="E2" s="97"/>
      <c r="F2" s="97"/>
      <c r="G2" s="98"/>
    </row>
    <row r="3" spans="1:7" ht="22.5" customHeight="1">
      <c r="A3" s="115" t="s">
        <v>3</v>
      </c>
      <c r="B3" s="115"/>
      <c r="C3" s="115"/>
      <c r="D3" s="115"/>
      <c r="E3" s="115"/>
      <c r="F3" s="115"/>
      <c r="G3" s="115"/>
    </row>
    <row r="4" spans="1:7" s="14" customFormat="1" ht="22.5" customHeight="1">
      <c r="A4" s="110" t="s">
        <v>178</v>
      </c>
      <c r="B4" s="110" t="s">
        <v>42</v>
      </c>
      <c r="C4" s="120" t="s">
        <v>111</v>
      </c>
      <c r="D4" s="121"/>
      <c r="E4" s="99" t="s">
        <v>0</v>
      </c>
      <c r="F4" s="100"/>
      <c r="G4" s="118" t="s">
        <v>1</v>
      </c>
    </row>
    <row r="5" spans="1:7" ht="22.5" customHeight="1">
      <c r="A5" s="111"/>
      <c r="B5" s="111" t="s">
        <v>110</v>
      </c>
      <c r="C5" s="122"/>
      <c r="D5" s="123"/>
      <c r="E5" s="101"/>
      <c r="F5" s="102"/>
      <c r="G5" s="119"/>
    </row>
    <row r="6" spans="1:7" ht="20.25" customHeight="1">
      <c r="A6" s="104">
        <v>0</v>
      </c>
      <c r="B6" s="21">
        <v>1</v>
      </c>
      <c r="C6" s="81" t="s">
        <v>43</v>
      </c>
      <c r="D6" s="82"/>
      <c r="E6" s="89" t="s">
        <v>45</v>
      </c>
      <c r="F6" s="81"/>
      <c r="G6" s="92">
        <v>73</v>
      </c>
    </row>
    <row r="7" spans="1:7" ht="40.5" customHeight="1">
      <c r="A7" s="105"/>
      <c r="B7" s="21">
        <v>7</v>
      </c>
      <c r="C7" s="81" t="s">
        <v>208</v>
      </c>
      <c r="D7" s="82"/>
      <c r="E7" s="89" t="s">
        <v>44</v>
      </c>
      <c r="F7" s="81"/>
      <c r="G7" s="103"/>
    </row>
    <row r="8" spans="1:7" ht="60.75" customHeight="1">
      <c r="A8" s="105"/>
      <c r="B8" s="21">
        <v>8</v>
      </c>
      <c r="C8" s="81" t="s">
        <v>46</v>
      </c>
      <c r="D8" s="82"/>
      <c r="E8" s="89" t="s">
        <v>44</v>
      </c>
      <c r="F8" s="81"/>
      <c r="G8" s="103"/>
    </row>
    <row r="9" spans="1:7" ht="20.25" customHeight="1">
      <c r="A9" s="105"/>
      <c r="B9" s="21">
        <v>68</v>
      </c>
      <c r="C9" s="81" t="s">
        <v>43</v>
      </c>
      <c r="D9" s="82"/>
      <c r="E9" s="89" t="s">
        <v>44</v>
      </c>
      <c r="F9" s="89"/>
      <c r="G9" s="103"/>
    </row>
    <row r="10" spans="1:7" s="13" customFormat="1" ht="40.5" customHeight="1">
      <c r="A10" s="105"/>
      <c r="B10" s="21">
        <v>23</v>
      </c>
      <c r="C10" s="116" t="s">
        <v>201</v>
      </c>
      <c r="D10" s="117"/>
      <c r="E10" s="81" t="s">
        <v>45</v>
      </c>
      <c r="F10" s="83"/>
      <c r="G10" s="103"/>
    </row>
    <row r="11" spans="1:7" s="13" customFormat="1" ht="40.5" customHeight="1">
      <c r="A11" s="105"/>
      <c r="B11" s="21">
        <v>24</v>
      </c>
      <c r="C11" s="116" t="s">
        <v>202</v>
      </c>
      <c r="D11" s="117"/>
      <c r="E11" s="81" t="s">
        <v>45</v>
      </c>
      <c r="F11" s="83"/>
      <c r="G11" s="103"/>
    </row>
    <row r="12" spans="1:7" s="13" customFormat="1" ht="40.5" customHeight="1">
      <c r="A12" s="105"/>
      <c r="B12" s="21">
        <v>5</v>
      </c>
      <c r="C12" s="116" t="s">
        <v>47</v>
      </c>
      <c r="D12" s="117"/>
      <c r="E12" s="81" t="s">
        <v>48</v>
      </c>
      <c r="F12" s="83"/>
      <c r="G12" s="103"/>
    </row>
    <row r="13" spans="1:7" s="13" customFormat="1" ht="40.5" customHeight="1">
      <c r="A13" s="105"/>
      <c r="B13" s="21">
        <v>6</v>
      </c>
      <c r="C13" s="116" t="s">
        <v>49</v>
      </c>
      <c r="D13" s="117"/>
      <c r="E13" s="81" t="s">
        <v>48</v>
      </c>
      <c r="F13" s="83"/>
      <c r="G13" s="103"/>
    </row>
    <row r="14" spans="1:7" s="13" customFormat="1" ht="20.25" customHeight="1">
      <c r="A14" s="105"/>
      <c r="B14" s="21">
        <v>13</v>
      </c>
      <c r="C14" s="116" t="s">
        <v>50</v>
      </c>
      <c r="D14" s="117"/>
      <c r="E14" s="81" t="s">
        <v>203</v>
      </c>
      <c r="F14" s="83"/>
      <c r="G14" s="103"/>
    </row>
    <row r="15" spans="1:7" s="13" customFormat="1" ht="20.25" customHeight="1">
      <c r="A15" s="105"/>
      <c r="B15" s="44">
        <v>14</v>
      </c>
      <c r="C15" s="116" t="s">
        <v>51</v>
      </c>
      <c r="D15" s="117"/>
      <c r="E15" s="81" t="s">
        <v>203</v>
      </c>
      <c r="F15" s="83"/>
      <c r="G15" s="103"/>
    </row>
    <row r="16" spans="1:7" s="13" customFormat="1" ht="20.25" customHeight="1">
      <c r="A16" s="105"/>
      <c r="B16" s="44">
        <v>15</v>
      </c>
      <c r="C16" s="116" t="s">
        <v>52</v>
      </c>
      <c r="D16" s="117"/>
      <c r="E16" s="81" t="s">
        <v>203</v>
      </c>
      <c r="F16" s="83"/>
      <c r="G16" s="103"/>
    </row>
    <row r="17" spans="1:7" s="13" customFormat="1" ht="20.25" customHeight="1">
      <c r="A17" s="105"/>
      <c r="B17" s="44">
        <v>67</v>
      </c>
      <c r="C17" s="116" t="s">
        <v>43</v>
      </c>
      <c r="D17" s="117"/>
      <c r="E17" s="81" t="s">
        <v>203</v>
      </c>
      <c r="F17" s="83"/>
      <c r="G17" s="103"/>
    </row>
    <row r="18" spans="1:7" ht="20.25" customHeight="1">
      <c r="A18" s="105"/>
      <c r="B18" s="44">
        <v>25</v>
      </c>
      <c r="C18" s="87" t="s">
        <v>53</v>
      </c>
      <c r="D18" s="88"/>
      <c r="E18" s="81" t="s">
        <v>48</v>
      </c>
      <c r="F18" s="83"/>
      <c r="G18" s="103"/>
    </row>
    <row r="19" spans="1:7" ht="40.5" customHeight="1">
      <c r="A19" s="21">
        <v>2</v>
      </c>
      <c r="B19" s="21">
        <v>31</v>
      </c>
      <c r="C19" s="87" t="s">
        <v>112</v>
      </c>
      <c r="D19" s="88"/>
      <c r="E19" s="89" t="s">
        <v>54</v>
      </c>
      <c r="F19" s="89"/>
      <c r="G19" s="29">
        <v>21</v>
      </c>
    </row>
    <row r="20" spans="1:7" ht="20.25" customHeight="1">
      <c r="A20" s="90">
        <v>3</v>
      </c>
      <c r="B20" s="21">
        <v>5</v>
      </c>
      <c r="C20" s="81" t="s">
        <v>55</v>
      </c>
      <c r="D20" s="82"/>
      <c r="E20" s="89" t="s">
        <v>48</v>
      </c>
      <c r="F20" s="81"/>
      <c r="G20" s="92">
        <v>105</v>
      </c>
    </row>
    <row r="21" spans="1:7" ht="40.5" customHeight="1">
      <c r="A21" s="124"/>
      <c r="B21" s="21">
        <v>6</v>
      </c>
      <c r="C21" s="81" t="s">
        <v>56</v>
      </c>
      <c r="D21" s="82"/>
      <c r="E21" s="89" t="s">
        <v>48</v>
      </c>
      <c r="F21" s="81"/>
      <c r="G21" s="103"/>
    </row>
    <row r="22" spans="1:7" ht="40.5" customHeight="1">
      <c r="A22" s="124"/>
      <c r="B22" s="21">
        <v>7</v>
      </c>
      <c r="C22" s="81" t="s">
        <v>57</v>
      </c>
      <c r="D22" s="82"/>
      <c r="E22" s="89" t="s">
        <v>44</v>
      </c>
      <c r="F22" s="81"/>
      <c r="G22" s="103"/>
    </row>
    <row r="23" spans="1:7" ht="20.25" customHeight="1">
      <c r="A23" s="124"/>
      <c r="B23" s="21">
        <v>8</v>
      </c>
      <c r="C23" s="81" t="s">
        <v>58</v>
      </c>
      <c r="D23" s="82"/>
      <c r="E23" s="89" t="s">
        <v>44</v>
      </c>
      <c r="F23" s="81"/>
      <c r="G23" s="103"/>
    </row>
    <row r="24" spans="1:7" ht="20.25" customHeight="1">
      <c r="A24" s="124"/>
      <c r="B24" s="44">
        <v>13</v>
      </c>
      <c r="C24" s="81" t="s">
        <v>59</v>
      </c>
      <c r="D24" s="82"/>
      <c r="E24" s="89" t="s">
        <v>203</v>
      </c>
      <c r="F24" s="81"/>
      <c r="G24" s="103"/>
    </row>
    <row r="25" spans="1:7" ht="20.25" customHeight="1">
      <c r="A25" s="91"/>
      <c r="B25" s="44">
        <v>14</v>
      </c>
      <c r="C25" s="81" t="s">
        <v>60</v>
      </c>
      <c r="D25" s="82"/>
      <c r="E25" s="89" t="s">
        <v>203</v>
      </c>
      <c r="F25" s="81"/>
      <c r="G25" s="93"/>
    </row>
    <row r="26" spans="1:7" ht="20.25" customHeight="1">
      <c r="A26" s="104">
        <v>4</v>
      </c>
      <c r="B26" s="21">
        <v>3</v>
      </c>
      <c r="C26" s="87" t="s">
        <v>113</v>
      </c>
      <c r="D26" s="88"/>
      <c r="E26" s="89" t="s">
        <v>148</v>
      </c>
      <c r="F26" s="89"/>
      <c r="G26" s="92">
        <v>21</v>
      </c>
    </row>
    <row r="27" spans="1:7" s="13" customFormat="1" ht="20.25" customHeight="1">
      <c r="A27" s="105"/>
      <c r="B27" s="21">
        <v>2</v>
      </c>
      <c r="C27" s="87" t="s">
        <v>114</v>
      </c>
      <c r="D27" s="88"/>
      <c r="E27" s="89" t="s">
        <v>148</v>
      </c>
      <c r="F27" s="81"/>
      <c r="G27" s="103"/>
    </row>
    <row r="28" spans="1:7" s="13" customFormat="1" ht="30.75" customHeight="1">
      <c r="A28" s="105"/>
      <c r="B28" s="21">
        <v>26</v>
      </c>
      <c r="C28" s="87" t="s">
        <v>115</v>
      </c>
      <c r="D28" s="88"/>
      <c r="E28" s="89" t="s">
        <v>2</v>
      </c>
      <c r="F28" s="81"/>
      <c r="G28" s="103"/>
    </row>
    <row r="29" spans="1:7" s="13" customFormat="1" ht="20.25" customHeight="1">
      <c r="A29" s="106"/>
      <c r="B29" s="21">
        <v>27</v>
      </c>
      <c r="C29" s="87" t="s">
        <v>116</v>
      </c>
      <c r="D29" s="88"/>
      <c r="E29" s="89" t="s">
        <v>61</v>
      </c>
      <c r="F29" s="81"/>
      <c r="G29" s="93"/>
    </row>
    <row r="30" spans="1:7" s="13" customFormat="1" ht="20.25" customHeight="1">
      <c r="A30" s="104">
        <v>4</v>
      </c>
      <c r="B30" s="21">
        <v>30</v>
      </c>
      <c r="C30" s="87" t="s">
        <v>117</v>
      </c>
      <c r="D30" s="88"/>
      <c r="E30" s="89" t="s">
        <v>62</v>
      </c>
      <c r="F30" s="81"/>
      <c r="G30" s="107">
        <v>21</v>
      </c>
    </row>
    <row r="31" spans="1:7" s="13" customFormat="1" ht="20.25" customHeight="1">
      <c r="A31" s="105"/>
      <c r="B31" s="21">
        <v>32</v>
      </c>
      <c r="C31" s="87" t="s">
        <v>118</v>
      </c>
      <c r="D31" s="88"/>
      <c r="E31" s="89" t="s">
        <v>63</v>
      </c>
      <c r="F31" s="81"/>
      <c r="G31" s="108"/>
    </row>
    <row r="32" spans="1:7" s="13" customFormat="1" ht="20.25" customHeight="1">
      <c r="A32" s="105"/>
      <c r="B32" s="21">
        <v>35</v>
      </c>
      <c r="C32" s="87" t="s">
        <v>119</v>
      </c>
      <c r="D32" s="88"/>
      <c r="E32" s="89" t="s">
        <v>64</v>
      </c>
      <c r="F32" s="81"/>
      <c r="G32" s="108"/>
    </row>
    <row r="33" spans="1:7" s="13" customFormat="1" ht="20.25" customHeight="1">
      <c r="A33" s="105"/>
      <c r="B33" s="21">
        <v>42</v>
      </c>
      <c r="C33" s="87" t="s">
        <v>65</v>
      </c>
      <c r="D33" s="88"/>
      <c r="E33" s="89" t="s">
        <v>66</v>
      </c>
      <c r="F33" s="81"/>
      <c r="G33" s="108"/>
    </row>
    <row r="34" spans="1:7" s="13" customFormat="1" ht="20.25" customHeight="1">
      <c r="A34" s="105"/>
      <c r="B34" s="21">
        <v>43</v>
      </c>
      <c r="C34" s="87" t="s">
        <v>120</v>
      </c>
      <c r="D34" s="88"/>
      <c r="E34" s="89" t="s">
        <v>67</v>
      </c>
      <c r="F34" s="81"/>
      <c r="G34" s="108"/>
    </row>
    <row r="35" spans="1:7" s="13" customFormat="1" ht="20.25" customHeight="1">
      <c r="A35" s="105"/>
      <c r="B35" s="21">
        <v>44</v>
      </c>
      <c r="C35" s="87" t="s">
        <v>113</v>
      </c>
      <c r="D35" s="88"/>
      <c r="E35" s="89" t="s">
        <v>68</v>
      </c>
      <c r="F35" s="81"/>
      <c r="G35" s="108"/>
    </row>
    <row r="36" spans="1:7" s="13" customFormat="1" ht="20.25" customHeight="1">
      <c r="A36" s="105"/>
      <c r="B36" s="21">
        <v>45</v>
      </c>
      <c r="C36" s="87" t="s">
        <v>121</v>
      </c>
      <c r="D36" s="88"/>
      <c r="E36" s="89" t="s">
        <v>69</v>
      </c>
      <c r="F36" s="81"/>
      <c r="G36" s="108"/>
    </row>
    <row r="37" spans="1:7" s="13" customFormat="1" ht="20.25" customHeight="1">
      <c r="A37" s="105"/>
      <c r="B37" s="21">
        <v>46</v>
      </c>
      <c r="C37" s="87" t="s">
        <v>122</v>
      </c>
      <c r="D37" s="88"/>
      <c r="E37" s="89" t="s">
        <v>70</v>
      </c>
      <c r="F37" s="81"/>
      <c r="G37" s="108"/>
    </row>
    <row r="38" spans="1:7" s="13" customFormat="1" ht="20.25" customHeight="1">
      <c r="A38" s="105"/>
      <c r="B38" s="21">
        <v>47</v>
      </c>
      <c r="C38" s="87" t="s">
        <v>123</v>
      </c>
      <c r="D38" s="88"/>
      <c r="E38" s="89" t="s">
        <v>147</v>
      </c>
      <c r="F38" s="81"/>
      <c r="G38" s="108"/>
    </row>
    <row r="39" spans="1:7" s="13" customFormat="1" ht="20.25" customHeight="1">
      <c r="A39" s="105"/>
      <c r="B39" s="21">
        <v>48</v>
      </c>
      <c r="C39" s="87" t="s">
        <v>124</v>
      </c>
      <c r="D39" s="88"/>
      <c r="E39" s="89" t="s">
        <v>71</v>
      </c>
      <c r="F39" s="81"/>
      <c r="G39" s="108"/>
    </row>
    <row r="40" spans="1:7" s="13" customFormat="1" ht="20.25" customHeight="1">
      <c r="A40" s="105"/>
      <c r="B40" s="21">
        <v>49</v>
      </c>
      <c r="C40" s="87" t="s">
        <v>125</v>
      </c>
      <c r="D40" s="88"/>
      <c r="E40" s="89" t="s">
        <v>140</v>
      </c>
      <c r="F40" s="81"/>
      <c r="G40" s="108"/>
    </row>
    <row r="41" spans="1:7" s="13" customFormat="1" ht="20.25" customHeight="1">
      <c r="A41" s="105"/>
      <c r="B41" s="21">
        <v>50</v>
      </c>
      <c r="C41" s="87" t="s">
        <v>126</v>
      </c>
      <c r="D41" s="88"/>
      <c r="E41" s="89" t="s">
        <v>141</v>
      </c>
      <c r="F41" s="81"/>
      <c r="G41" s="108"/>
    </row>
    <row r="42" spans="1:7" s="13" customFormat="1" ht="30.75" customHeight="1">
      <c r="A42" s="105"/>
      <c r="B42" s="21">
        <v>51</v>
      </c>
      <c r="C42" s="87" t="s">
        <v>127</v>
      </c>
      <c r="D42" s="88"/>
      <c r="E42" s="89" t="s">
        <v>72</v>
      </c>
      <c r="F42" s="81"/>
      <c r="G42" s="108"/>
    </row>
    <row r="43" spans="1:7" s="13" customFormat="1" ht="20.25" customHeight="1">
      <c r="A43" s="105"/>
      <c r="B43" s="21">
        <v>52</v>
      </c>
      <c r="C43" s="87" t="s">
        <v>128</v>
      </c>
      <c r="D43" s="88"/>
      <c r="E43" s="89" t="s">
        <v>142</v>
      </c>
      <c r="F43" s="81"/>
      <c r="G43" s="108"/>
    </row>
    <row r="44" spans="1:7" s="13" customFormat="1" ht="20.25" customHeight="1">
      <c r="A44" s="105"/>
      <c r="B44" s="21">
        <v>53</v>
      </c>
      <c r="C44" s="87" t="s">
        <v>129</v>
      </c>
      <c r="D44" s="88"/>
      <c r="E44" s="89" t="s">
        <v>73</v>
      </c>
      <c r="F44" s="81"/>
      <c r="G44" s="108"/>
    </row>
    <row r="45" spans="1:7" s="13" customFormat="1" ht="20.25" customHeight="1">
      <c r="A45" s="105"/>
      <c r="B45" s="21">
        <v>54</v>
      </c>
      <c r="C45" s="87" t="s">
        <v>130</v>
      </c>
      <c r="D45" s="88"/>
      <c r="E45" s="89" t="s">
        <v>74</v>
      </c>
      <c r="F45" s="81"/>
      <c r="G45" s="108"/>
    </row>
    <row r="46" spans="1:7" s="13" customFormat="1" ht="20.25" customHeight="1">
      <c r="A46" s="105"/>
      <c r="B46" s="21">
        <v>55</v>
      </c>
      <c r="C46" s="87" t="s">
        <v>131</v>
      </c>
      <c r="D46" s="88"/>
      <c r="E46" s="89" t="s">
        <v>75</v>
      </c>
      <c r="F46" s="81"/>
      <c r="G46" s="108"/>
    </row>
    <row r="47" spans="1:7" s="13" customFormat="1" ht="30.75" customHeight="1">
      <c r="A47" s="105"/>
      <c r="B47" s="21">
        <v>56</v>
      </c>
      <c r="C47" s="87" t="s">
        <v>128</v>
      </c>
      <c r="D47" s="88"/>
      <c r="E47" s="89" t="s">
        <v>76</v>
      </c>
      <c r="F47" s="81"/>
      <c r="G47" s="108"/>
    </row>
    <row r="48" spans="1:7" s="13" customFormat="1" ht="20.25" customHeight="1">
      <c r="A48" s="105"/>
      <c r="B48" s="21">
        <v>57</v>
      </c>
      <c r="C48" s="87" t="s">
        <v>132</v>
      </c>
      <c r="D48" s="88"/>
      <c r="E48" s="89" t="s">
        <v>77</v>
      </c>
      <c r="F48" s="81"/>
      <c r="G48" s="108"/>
    </row>
    <row r="49" spans="1:7" s="13" customFormat="1" ht="20.25" customHeight="1">
      <c r="A49" s="105"/>
      <c r="B49" s="21">
        <v>58</v>
      </c>
      <c r="C49" s="87" t="s">
        <v>133</v>
      </c>
      <c r="D49" s="88"/>
      <c r="E49" s="89" t="s">
        <v>143</v>
      </c>
      <c r="F49" s="81"/>
      <c r="G49" s="108"/>
    </row>
    <row r="50" spans="1:7" s="13" customFormat="1" ht="20.25" customHeight="1">
      <c r="A50" s="105"/>
      <c r="B50" s="21">
        <v>59</v>
      </c>
      <c r="C50" s="87" t="s">
        <v>134</v>
      </c>
      <c r="D50" s="88"/>
      <c r="E50" s="89" t="s">
        <v>144</v>
      </c>
      <c r="F50" s="81"/>
      <c r="G50" s="108"/>
    </row>
    <row r="51" spans="1:7" s="13" customFormat="1" ht="20.25" customHeight="1">
      <c r="A51" s="105"/>
      <c r="B51" s="21">
        <v>61</v>
      </c>
      <c r="C51" s="87" t="s">
        <v>135</v>
      </c>
      <c r="D51" s="88"/>
      <c r="E51" s="89" t="s">
        <v>145</v>
      </c>
      <c r="F51" s="81"/>
      <c r="G51" s="108"/>
    </row>
    <row r="52" spans="1:7" s="13" customFormat="1" ht="20.25" customHeight="1">
      <c r="A52" s="105"/>
      <c r="B52" s="21">
        <v>62</v>
      </c>
      <c r="C52" s="87" t="s">
        <v>136</v>
      </c>
      <c r="D52" s="88"/>
      <c r="E52" s="89" t="s">
        <v>96</v>
      </c>
      <c r="F52" s="81"/>
      <c r="G52" s="108"/>
    </row>
    <row r="53" spans="1:7" s="13" customFormat="1" ht="30.75" customHeight="1">
      <c r="A53" s="105"/>
      <c r="B53" s="21">
        <v>63</v>
      </c>
      <c r="C53" s="87" t="s">
        <v>53</v>
      </c>
      <c r="D53" s="88"/>
      <c r="E53" s="89" t="s">
        <v>79</v>
      </c>
      <c r="F53" s="81"/>
      <c r="G53" s="108"/>
    </row>
    <row r="54" spans="1:7" s="13" customFormat="1" ht="30.75" customHeight="1">
      <c r="A54" s="105"/>
      <c r="B54" s="21">
        <v>64</v>
      </c>
      <c r="C54" s="87" t="s">
        <v>136</v>
      </c>
      <c r="D54" s="88"/>
      <c r="E54" s="89" t="s">
        <v>78</v>
      </c>
      <c r="F54" s="81"/>
      <c r="G54" s="108"/>
    </row>
    <row r="55" spans="1:7" s="13" customFormat="1" ht="20.25" customHeight="1">
      <c r="A55" s="105"/>
      <c r="B55" s="21">
        <v>66</v>
      </c>
      <c r="C55" s="87" t="s">
        <v>137</v>
      </c>
      <c r="D55" s="88"/>
      <c r="E55" s="89" t="s">
        <v>80</v>
      </c>
      <c r="F55" s="81"/>
      <c r="G55" s="108"/>
    </row>
    <row r="56" spans="1:7" s="14" customFormat="1" ht="20.25" customHeight="1">
      <c r="A56" s="105"/>
      <c r="B56" s="21">
        <v>68</v>
      </c>
      <c r="C56" s="87" t="s">
        <v>43</v>
      </c>
      <c r="D56" s="88"/>
      <c r="E56" s="89" t="s">
        <v>44</v>
      </c>
      <c r="F56" s="81"/>
      <c r="G56" s="108"/>
    </row>
    <row r="57" spans="1:7" s="14" customFormat="1" ht="20.25" customHeight="1">
      <c r="A57" s="106"/>
      <c r="B57" s="21">
        <v>70</v>
      </c>
      <c r="C57" s="87" t="s">
        <v>43</v>
      </c>
      <c r="D57" s="88"/>
      <c r="E57" s="89" t="s">
        <v>44</v>
      </c>
      <c r="F57" s="81"/>
      <c r="G57" s="109"/>
    </row>
    <row r="58" spans="1:7" s="14" customFormat="1" ht="20.25" customHeight="1">
      <c r="A58" s="104">
        <v>4</v>
      </c>
      <c r="B58" s="21">
        <v>71</v>
      </c>
      <c r="C58" s="87" t="s">
        <v>43</v>
      </c>
      <c r="D58" s="88"/>
      <c r="E58" s="89" t="s">
        <v>48</v>
      </c>
      <c r="F58" s="81"/>
      <c r="G58" s="107">
        <v>21</v>
      </c>
    </row>
    <row r="59" spans="1:7" s="13" customFormat="1" ht="30.75" customHeight="1">
      <c r="A59" s="105"/>
      <c r="B59" s="21">
        <v>20</v>
      </c>
      <c r="C59" s="87" t="s">
        <v>138</v>
      </c>
      <c r="D59" s="88"/>
      <c r="E59" s="89" t="s">
        <v>146</v>
      </c>
      <c r="F59" s="81"/>
      <c r="G59" s="108"/>
    </row>
    <row r="60" spans="1:7" s="13" customFormat="1" ht="30.75" customHeight="1">
      <c r="A60" s="106"/>
      <c r="B60" s="21">
        <v>21</v>
      </c>
      <c r="C60" s="87" t="s">
        <v>139</v>
      </c>
      <c r="D60" s="88"/>
      <c r="E60" s="89" t="s">
        <v>146</v>
      </c>
      <c r="F60" s="81"/>
      <c r="G60" s="109"/>
    </row>
    <row r="61" spans="1:7" ht="20.25" customHeight="1">
      <c r="A61" s="21">
        <v>5</v>
      </c>
      <c r="B61" s="21">
        <v>36</v>
      </c>
      <c r="C61" s="94" t="s">
        <v>149</v>
      </c>
      <c r="D61" s="95"/>
      <c r="E61" s="89" t="s">
        <v>97</v>
      </c>
      <c r="F61" s="89"/>
      <c r="G61" s="70">
        <v>21</v>
      </c>
    </row>
    <row r="62" spans="1:7" ht="20.25" customHeight="1">
      <c r="A62" s="90">
        <v>6</v>
      </c>
      <c r="B62" s="21">
        <v>28</v>
      </c>
      <c r="C62" s="85" t="s">
        <v>172</v>
      </c>
      <c r="D62" s="86"/>
      <c r="E62" s="89" t="s">
        <v>81</v>
      </c>
      <c r="F62" s="89"/>
      <c r="G62" s="92">
        <v>52</v>
      </c>
    </row>
    <row r="63" spans="1:7" ht="20.25" customHeight="1">
      <c r="A63" s="124"/>
      <c r="B63" s="21">
        <v>29</v>
      </c>
      <c r="C63" s="85" t="s">
        <v>173</v>
      </c>
      <c r="D63" s="86"/>
      <c r="E63" s="89" t="s">
        <v>82</v>
      </c>
      <c r="F63" s="81"/>
      <c r="G63" s="103"/>
    </row>
    <row r="64" spans="1:7" s="14" customFormat="1" ht="20.25" customHeight="1">
      <c r="A64" s="91"/>
      <c r="B64" s="21">
        <v>65</v>
      </c>
      <c r="C64" s="85" t="s">
        <v>43</v>
      </c>
      <c r="D64" s="86"/>
      <c r="E64" s="89" t="s">
        <v>83</v>
      </c>
      <c r="F64" s="81"/>
      <c r="G64" s="93"/>
    </row>
    <row r="65" spans="1:7" s="14" customFormat="1" ht="20.25" customHeight="1">
      <c r="A65" s="90">
        <v>6</v>
      </c>
      <c r="B65" s="21">
        <v>37</v>
      </c>
      <c r="C65" s="85" t="s">
        <v>174</v>
      </c>
      <c r="D65" s="86"/>
      <c r="E65" s="89" t="s">
        <v>81</v>
      </c>
      <c r="F65" s="81"/>
      <c r="G65" s="92">
        <v>52</v>
      </c>
    </row>
    <row r="66" spans="1:7" s="14" customFormat="1" ht="20.25" customHeight="1">
      <c r="A66" s="124"/>
      <c r="B66" s="21">
        <v>17</v>
      </c>
      <c r="C66" s="85" t="s">
        <v>116</v>
      </c>
      <c r="D66" s="86"/>
      <c r="E66" s="89" t="s">
        <v>84</v>
      </c>
      <c r="F66" s="81"/>
      <c r="G66" s="103"/>
    </row>
    <row r="67" spans="1:7" s="14" customFormat="1" ht="20.25" customHeight="1">
      <c r="A67" s="124"/>
      <c r="B67" s="21">
        <v>18</v>
      </c>
      <c r="C67" s="85" t="s">
        <v>175</v>
      </c>
      <c r="D67" s="86"/>
      <c r="E67" s="89" t="s">
        <v>84</v>
      </c>
      <c r="F67" s="81"/>
      <c r="G67" s="103"/>
    </row>
    <row r="68" spans="1:7" s="14" customFormat="1" ht="20.25" customHeight="1">
      <c r="A68" s="124"/>
      <c r="B68" s="21">
        <v>19</v>
      </c>
      <c r="C68" s="85" t="s">
        <v>176</v>
      </c>
      <c r="D68" s="86"/>
      <c r="E68" s="89" t="s">
        <v>84</v>
      </c>
      <c r="F68" s="81"/>
      <c r="G68" s="103"/>
    </row>
    <row r="69" spans="1:7" s="14" customFormat="1" ht="20.25" customHeight="1">
      <c r="A69" s="124"/>
      <c r="B69" s="21">
        <v>9</v>
      </c>
      <c r="C69" s="81" t="s">
        <v>85</v>
      </c>
      <c r="D69" s="82"/>
      <c r="E69" s="89" t="s">
        <v>86</v>
      </c>
      <c r="F69" s="81"/>
      <c r="G69" s="103"/>
    </row>
    <row r="70" spans="1:7" s="14" customFormat="1" ht="20.25" customHeight="1">
      <c r="A70" s="124"/>
      <c r="B70" s="21">
        <v>10</v>
      </c>
      <c r="C70" s="81" t="s">
        <v>87</v>
      </c>
      <c r="D70" s="82"/>
      <c r="E70" s="89" t="s">
        <v>86</v>
      </c>
      <c r="F70" s="81"/>
      <c r="G70" s="103"/>
    </row>
    <row r="71" spans="1:7" s="14" customFormat="1" ht="20.25" customHeight="1">
      <c r="A71" s="124"/>
      <c r="B71" s="21">
        <v>11</v>
      </c>
      <c r="C71" s="81" t="s">
        <v>88</v>
      </c>
      <c r="D71" s="82"/>
      <c r="E71" s="89" t="s">
        <v>86</v>
      </c>
      <c r="F71" s="81"/>
      <c r="G71" s="103"/>
    </row>
    <row r="72" spans="1:7" s="14" customFormat="1" ht="20.25" customHeight="1">
      <c r="A72" s="124"/>
      <c r="B72" s="21">
        <v>12</v>
      </c>
      <c r="C72" s="81" t="s">
        <v>89</v>
      </c>
      <c r="D72" s="82"/>
      <c r="E72" s="81" t="s">
        <v>86</v>
      </c>
      <c r="F72" s="83"/>
      <c r="G72" s="103"/>
    </row>
    <row r="73" spans="1:7" s="14" customFormat="1" ht="20.25" customHeight="1">
      <c r="A73" s="124"/>
      <c r="B73" s="21">
        <v>39</v>
      </c>
      <c r="C73" s="81" t="s">
        <v>88</v>
      </c>
      <c r="D73" s="82"/>
      <c r="E73" s="81" t="s">
        <v>86</v>
      </c>
      <c r="F73" s="83"/>
      <c r="G73" s="103"/>
    </row>
    <row r="74" spans="1:7" s="14" customFormat="1" ht="20.25" customHeight="1">
      <c r="A74" s="124"/>
      <c r="B74" s="21">
        <v>41</v>
      </c>
      <c r="C74" s="81" t="s">
        <v>90</v>
      </c>
      <c r="D74" s="82"/>
      <c r="E74" s="81" t="s">
        <v>86</v>
      </c>
      <c r="F74" s="83"/>
      <c r="G74" s="103"/>
    </row>
    <row r="75" spans="1:7" s="14" customFormat="1" ht="20.25" customHeight="1">
      <c r="A75" s="124"/>
      <c r="B75" s="21">
        <v>40</v>
      </c>
      <c r="C75" s="85" t="s">
        <v>177</v>
      </c>
      <c r="D75" s="86"/>
      <c r="E75" s="81" t="s">
        <v>91</v>
      </c>
      <c r="F75" s="83"/>
      <c r="G75" s="103"/>
    </row>
    <row r="76" spans="1:7" s="14" customFormat="1" ht="20.25" customHeight="1">
      <c r="A76" s="124"/>
      <c r="B76" s="21">
        <v>33</v>
      </c>
      <c r="C76" s="85" t="s">
        <v>43</v>
      </c>
      <c r="D76" s="86"/>
      <c r="E76" s="81" t="s">
        <v>170</v>
      </c>
      <c r="F76" s="83"/>
      <c r="G76" s="103"/>
    </row>
    <row r="77" spans="1:7" s="14" customFormat="1" ht="20.25" customHeight="1">
      <c r="A77" s="124"/>
      <c r="B77" s="21">
        <v>34</v>
      </c>
      <c r="C77" s="85" t="s">
        <v>174</v>
      </c>
      <c r="D77" s="86"/>
      <c r="E77" s="81" t="s">
        <v>170</v>
      </c>
      <c r="F77" s="83"/>
      <c r="G77" s="103"/>
    </row>
    <row r="78" spans="1:7" s="14" customFormat="1" ht="30.75" customHeight="1">
      <c r="A78" s="91"/>
      <c r="B78" s="16">
        <v>4</v>
      </c>
      <c r="C78" s="81" t="s">
        <v>101</v>
      </c>
      <c r="D78" s="82"/>
      <c r="E78" s="81" t="s">
        <v>92</v>
      </c>
      <c r="F78" s="83"/>
      <c r="G78" s="93"/>
    </row>
    <row r="79" spans="1:7" ht="20.25" customHeight="1">
      <c r="A79" s="90">
        <v>7</v>
      </c>
      <c r="B79" s="21">
        <v>4</v>
      </c>
      <c r="C79" s="81" t="s">
        <v>93</v>
      </c>
      <c r="D79" s="82"/>
      <c r="E79" s="89" t="s">
        <v>92</v>
      </c>
      <c r="F79" s="81"/>
      <c r="G79" s="92">
        <v>94</v>
      </c>
    </row>
    <row r="80" spans="1:7" ht="20.25" customHeight="1">
      <c r="A80" s="91"/>
      <c r="B80" s="21">
        <v>60</v>
      </c>
      <c r="C80" s="85" t="s">
        <v>150</v>
      </c>
      <c r="D80" s="86"/>
      <c r="E80" s="89" t="s">
        <v>94</v>
      </c>
      <c r="F80" s="81"/>
      <c r="G80" s="93"/>
    </row>
    <row r="81" spans="1:7" ht="20.25" customHeight="1">
      <c r="A81" s="21">
        <v>8</v>
      </c>
      <c r="B81" s="21">
        <v>16</v>
      </c>
      <c r="C81" s="87" t="s">
        <v>150</v>
      </c>
      <c r="D81" s="88"/>
      <c r="E81" s="89" t="s">
        <v>95</v>
      </c>
      <c r="F81" s="89"/>
      <c r="G81" s="29">
        <v>26</v>
      </c>
    </row>
    <row r="82" spans="1:7" ht="30.75" customHeight="1">
      <c r="A82" s="21">
        <v>9</v>
      </c>
      <c r="B82" s="21">
        <v>22</v>
      </c>
      <c r="C82" s="87" t="s">
        <v>151</v>
      </c>
      <c r="D82" s="88"/>
      <c r="E82" s="89" t="s">
        <v>171</v>
      </c>
      <c r="F82" s="89"/>
      <c r="G82" s="29">
        <v>26</v>
      </c>
    </row>
    <row r="84" spans="1:7" ht="27" customHeight="1">
      <c r="A84" s="84" t="s">
        <v>204</v>
      </c>
      <c r="B84" s="84"/>
      <c r="C84" s="84"/>
      <c r="D84" s="84"/>
      <c r="E84" s="84"/>
      <c r="F84" s="84"/>
      <c r="G84" s="84"/>
    </row>
  </sheetData>
  <mergeCells count="179">
    <mergeCell ref="C65:D65"/>
    <mergeCell ref="E18:F18"/>
    <mergeCell ref="C18:D18"/>
    <mergeCell ref="C15:D15"/>
    <mergeCell ref="E25:F25"/>
    <mergeCell ref="E23:F23"/>
    <mergeCell ref="E24:F24"/>
    <mergeCell ref="E28:F28"/>
    <mergeCell ref="E29:F29"/>
    <mergeCell ref="E30:F30"/>
    <mergeCell ref="E31:F31"/>
    <mergeCell ref="E32:F32"/>
    <mergeCell ref="E37:F37"/>
    <mergeCell ref="E36:F36"/>
    <mergeCell ref="C32:D32"/>
    <mergeCell ref="C31:D31"/>
    <mergeCell ref="C30:D30"/>
    <mergeCell ref="C29:D29"/>
    <mergeCell ref="C14:D14"/>
    <mergeCell ref="C13:D13"/>
    <mergeCell ref="C9:D9"/>
    <mergeCell ref="E42:F42"/>
    <mergeCell ref="A62:A64"/>
    <mergeCell ref="A65:A78"/>
    <mergeCell ref="C59:D59"/>
    <mergeCell ref="E59:F59"/>
    <mergeCell ref="C66:D66"/>
    <mergeCell ref="E66:F66"/>
    <mergeCell ref="C67:D67"/>
    <mergeCell ref="E67:F67"/>
    <mergeCell ref="E68:F68"/>
    <mergeCell ref="E71:F71"/>
    <mergeCell ref="C72:D72"/>
    <mergeCell ref="E72:F72"/>
    <mergeCell ref="C73:D73"/>
    <mergeCell ref="E65:F65"/>
    <mergeCell ref="C70:D70"/>
    <mergeCell ref="C69:D69"/>
    <mergeCell ref="C68:D68"/>
    <mergeCell ref="E52:F52"/>
    <mergeCell ref="C19:D19"/>
    <mergeCell ref="E22:F22"/>
    <mergeCell ref="E60:F60"/>
    <mergeCell ref="E27:F27"/>
    <mergeCell ref="E56:F56"/>
    <mergeCell ref="C56:D56"/>
    <mergeCell ref="C64:D64"/>
    <mergeCell ref="E64:F64"/>
    <mergeCell ref="E35:F35"/>
    <mergeCell ref="G58:G60"/>
    <mergeCell ref="C51:D51"/>
    <mergeCell ref="C28:D28"/>
    <mergeCell ref="C27:D27"/>
    <mergeCell ref="E41:F41"/>
    <mergeCell ref="E55:F55"/>
    <mergeCell ref="E48:F48"/>
    <mergeCell ref="E49:F49"/>
    <mergeCell ref="E50:F50"/>
    <mergeCell ref="E45:F45"/>
    <mergeCell ref="E46:F46"/>
    <mergeCell ref="E47:F47"/>
    <mergeCell ref="E61:F61"/>
    <mergeCell ref="C62:D62"/>
    <mergeCell ref="G62:G64"/>
    <mergeCell ref="A58:A60"/>
    <mergeCell ref="C25:D25"/>
    <mergeCell ref="C23:D23"/>
    <mergeCell ref="C24:D24"/>
    <mergeCell ref="C42:D42"/>
    <mergeCell ref="C43:D43"/>
    <mergeCell ref="C44:D44"/>
    <mergeCell ref="C53:D53"/>
    <mergeCell ref="C57:D57"/>
    <mergeCell ref="C35:D35"/>
    <mergeCell ref="C36:D36"/>
    <mergeCell ref="C37:D37"/>
    <mergeCell ref="C58:D58"/>
    <mergeCell ref="C54:D54"/>
    <mergeCell ref="C60:D60"/>
    <mergeCell ref="C50:D50"/>
    <mergeCell ref="C47:D47"/>
    <mergeCell ref="C46:D46"/>
    <mergeCell ref="C52:D52"/>
    <mergeCell ref="A1:G1"/>
    <mergeCell ref="A3:G3"/>
    <mergeCell ref="C6:D6"/>
    <mergeCell ref="C20:D20"/>
    <mergeCell ref="E20:F20"/>
    <mergeCell ref="C10:D10"/>
    <mergeCell ref="E10:F10"/>
    <mergeCell ref="C11:D11"/>
    <mergeCell ref="E11:F11"/>
    <mergeCell ref="C12:D12"/>
    <mergeCell ref="E12:F12"/>
    <mergeCell ref="C16:D16"/>
    <mergeCell ref="E16:F16"/>
    <mergeCell ref="C17:D17"/>
    <mergeCell ref="E17:F17"/>
    <mergeCell ref="E13:F13"/>
    <mergeCell ref="E14:F14"/>
    <mergeCell ref="E15:F15"/>
    <mergeCell ref="G4:G5"/>
    <mergeCell ref="G6:G18"/>
    <mergeCell ref="C4:D5"/>
    <mergeCell ref="A6:A18"/>
    <mergeCell ref="A20:A25"/>
    <mergeCell ref="C7:D7"/>
    <mergeCell ref="A2:G2"/>
    <mergeCell ref="C21:D21"/>
    <mergeCell ref="E21:F21"/>
    <mergeCell ref="C26:D26"/>
    <mergeCell ref="E26:F26"/>
    <mergeCell ref="C33:D33"/>
    <mergeCell ref="E33:F33"/>
    <mergeCell ref="C34:D34"/>
    <mergeCell ref="E34:F34"/>
    <mergeCell ref="C22:D22"/>
    <mergeCell ref="E4:F5"/>
    <mergeCell ref="G20:G25"/>
    <mergeCell ref="E19:F19"/>
    <mergeCell ref="E6:F6"/>
    <mergeCell ref="E7:F7"/>
    <mergeCell ref="E8:F8"/>
    <mergeCell ref="E9:F9"/>
    <mergeCell ref="A26:A29"/>
    <mergeCell ref="G30:G57"/>
    <mergeCell ref="A4:A5"/>
    <mergeCell ref="B4:B5"/>
    <mergeCell ref="A30:A57"/>
    <mergeCell ref="G26:G29"/>
    <mergeCell ref="C8:D8"/>
    <mergeCell ref="E73:F73"/>
    <mergeCell ref="E63:F63"/>
    <mergeCell ref="E38:F38"/>
    <mergeCell ref="E39:F39"/>
    <mergeCell ref="E40:F40"/>
    <mergeCell ref="E58:F58"/>
    <mergeCell ref="C45:D45"/>
    <mergeCell ref="C41:D41"/>
    <mergeCell ref="C40:D40"/>
    <mergeCell ref="C39:D39"/>
    <mergeCell ref="C38:D38"/>
    <mergeCell ref="C48:D48"/>
    <mergeCell ref="C49:D49"/>
    <mergeCell ref="C55:D55"/>
    <mergeCell ref="E62:F62"/>
    <mergeCell ref="E57:F57"/>
    <mergeCell ref="C61:D61"/>
    <mergeCell ref="E53:F53"/>
    <mergeCell ref="E54:F54"/>
    <mergeCell ref="C63:D63"/>
    <mergeCell ref="E43:F43"/>
    <mergeCell ref="E44:F44"/>
    <mergeCell ref="E70:F70"/>
    <mergeCell ref="E51:F51"/>
    <mergeCell ref="C74:D74"/>
    <mergeCell ref="E74:F74"/>
    <mergeCell ref="A84:G84"/>
    <mergeCell ref="C75:D75"/>
    <mergeCell ref="E75:F75"/>
    <mergeCell ref="C76:D76"/>
    <mergeCell ref="E76:F76"/>
    <mergeCell ref="C77:D77"/>
    <mergeCell ref="E77:F77"/>
    <mergeCell ref="C78:D78"/>
    <mergeCell ref="E78:F78"/>
    <mergeCell ref="C81:D81"/>
    <mergeCell ref="E81:F81"/>
    <mergeCell ref="C82:D82"/>
    <mergeCell ref="E82:F82"/>
    <mergeCell ref="A79:A80"/>
    <mergeCell ref="C79:D79"/>
    <mergeCell ref="E79:F79"/>
    <mergeCell ref="C80:D80"/>
    <mergeCell ref="E80:F80"/>
    <mergeCell ref="G79:G80"/>
    <mergeCell ref="G65:G78"/>
    <mergeCell ref="E69:F69"/>
    <mergeCell ref="C71:D71"/>
  </mergeCells>
  <printOptions horizontalCentered="1"/>
  <pageMargins left="0.25" right="0.25" top="0.75" bottom="0.75" header="0.3" footer="0.3"/>
  <pageSetup scale="85" fitToHeight="0" orientation="portrait" verticalDpi="90" r:id="rId1"/>
  <rowBreaks count="2" manualBreakCount="2">
    <brk id="25" max="6" man="1"/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15" workbookViewId="0">
      <selection activeCell="J7" sqref="J7"/>
    </sheetView>
  </sheetViews>
  <sheetFormatPr baseColWidth="10" defaultColWidth="9.140625" defaultRowHeight="13.5"/>
  <cols>
    <col min="1" max="1" width="11.42578125" style="2" customWidth="1"/>
    <col min="2" max="2" width="13.140625" style="2" customWidth="1"/>
    <col min="3" max="3" width="9.140625" style="2" customWidth="1"/>
    <col min="4" max="4" width="10.85546875" style="2" customWidth="1"/>
    <col min="5" max="6" width="12.7109375" style="2" customWidth="1"/>
    <col min="7" max="7" width="19.140625" style="2" customWidth="1"/>
    <col min="8" max="16384" width="9.140625" style="2"/>
  </cols>
  <sheetData>
    <row r="1" spans="1:9" ht="14.25" customHeight="1" thickBot="1"/>
    <row r="2" spans="1:9" s="11" customFormat="1" ht="24.75" customHeight="1">
      <c r="A2" s="131" t="s">
        <v>109</v>
      </c>
      <c r="B2" s="132"/>
      <c r="C2" s="132"/>
      <c r="D2" s="132"/>
      <c r="E2" s="132"/>
      <c r="F2" s="132"/>
      <c r="G2" s="133"/>
    </row>
    <row r="3" spans="1:9" s="11" customFormat="1" ht="19.5" customHeight="1" thickBot="1">
      <c r="A3" s="134" t="s">
        <v>211</v>
      </c>
      <c r="B3" s="135"/>
      <c r="C3" s="135"/>
      <c r="D3" s="135"/>
      <c r="E3" s="135"/>
      <c r="F3" s="135"/>
      <c r="G3" s="136"/>
    </row>
    <row r="4" spans="1:9" s="11" customFormat="1" ht="4.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s="11" customFormat="1" ht="19.5" customHeight="1">
      <c r="A5" s="137" t="s">
        <v>152</v>
      </c>
      <c r="B5" s="137"/>
      <c r="C5" s="137"/>
      <c r="D5" s="137"/>
      <c r="E5" s="137"/>
      <c r="F5" s="137"/>
      <c r="G5" s="137"/>
    </row>
    <row r="6" spans="1:9" s="11" customFormat="1" ht="12.75" customHeight="1">
      <c r="A6" s="99" t="s">
        <v>178</v>
      </c>
      <c r="B6" s="140"/>
      <c r="C6" s="139" t="s">
        <v>26</v>
      </c>
      <c r="D6" s="139"/>
      <c r="E6" s="139" t="s">
        <v>42</v>
      </c>
      <c r="F6" s="139"/>
      <c r="G6" s="139"/>
    </row>
    <row r="7" spans="1:9" s="14" customFormat="1" ht="12.75" customHeight="1">
      <c r="A7" s="101"/>
      <c r="B7" s="141"/>
      <c r="C7" s="139"/>
      <c r="D7" s="139"/>
      <c r="E7" s="139"/>
      <c r="F7" s="139"/>
      <c r="G7" s="139"/>
    </row>
    <row r="8" spans="1:9" s="11" customFormat="1" ht="13.5" customHeight="1">
      <c r="A8" s="129">
        <v>0</v>
      </c>
      <c r="B8" s="129"/>
      <c r="C8" s="128">
        <v>0.9</v>
      </c>
      <c r="D8" s="128"/>
      <c r="E8" s="138" t="s">
        <v>99</v>
      </c>
      <c r="F8" s="138"/>
      <c r="G8" s="138"/>
    </row>
    <row r="9" spans="1:9" s="14" customFormat="1" ht="14.25" customHeight="1">
      <c r="A9" s="129"/>
      <c r="B9" s="129"/>
      <c r="C9" s="128"/>
      <c r="D9" s="128"/>
      <c r="E9" s="138"/>
      <c r="F9" s="138"/>
      <c r="G9" s="138"/>
    </row>
    <row r="10" spans="1:9" ht="21" customHeight="1">
      <c r="A10" s="130">
        <v>2</v>
      </c>
      <c r="B10" s="130"/>
      <c r="C10" s="128">
        <v>0.5</v>
      </c>
      <c r="D10" s="128"/>
      <c r="E10" s="129">
        <v>31</v>
      </c>
      <c r="F10" s="129"/>
      <c r="G10" s="129"/>
    </row>
    <row r="11" spans="1:9" ht="21" customHeight="1">
      <c r="A11" s="130">
        <v>3</v>
      </c>
      <c r="B11" s="130"/>
      <c r="C11" s="128">
        <v>1</v>
      </c>
      <c r="D11" s="128"/>
      <c r="E11" s="138" t="s">
        <v>98</v>
      </c>
      <c r="F11" s="138"/>
      <c r="G11" s="138"/>
    </row>
    <row r="12" spans="1:9" ht="54" customHeight="1">
      <c r="A12" s="130">
        <v>4</v>
      </c>
      <c r="B12" s="130"/>
      <c r="C12" s="128">
        <v>0.7</v>
      </c>
      <c r="D12" s="128"/>
      <c r="E12" s="138" t="s">
        <v>200</v>
      </c>
      <c r="F12" s="138"/>
      <c r="G12" s="138"/>
    </row>
    <row r="13" spans="1:9" ht="27.75" customHeight="1">
      <c r="A13" s="130">
        <v>5</v>
      </c>
      <c r="B13" s="130"/>
      <c r="C13" s="128">
        <v>0.6</v>
      </c>
      <c r="D13" s="128"/>
      <c r="E13" s="129">
        <v>36</v>
      </c>
      <c r="F13" s="129"/>
      <c r="G13" s="129"/>
    </row>
    <row r="14" spans="1:9" ht="31.15" customHeight="1">
      <c r="A14" s="130">
        <v>6</v>
      </c>
      <c r="B14" s="130"/>
      <c r="C14" s="128">
        <v>0.7</v>
      </c>
      <c r="D14" s="128"/>
      <c r="E14" s="138" t="s">
        <v>102</v>
      </c>
      <c r="F14" s="138"/>
      <c r="G14" s="138"/>
    </row>
    <row r="15" spans="1:9" s="12" customFormat="1" ht="21" customHeight="1">
      <c r="A15" s="130">
        <v>7</v>
      </c>
      <c r="B15" s="130"/>
      <c r="C15" s="128">
        <v>0.8</v>
      </c>
      <c r="D15" s="128"/>
      <c r="E15" s="138" t="s">
        <v>100</v>
      </c>
      <c r="F15" s="138"/>
      <c r="G15" s="138"/>
    </row>
    <row r="16" spans="1:9" s="12" customFormat="1" ht="21" customHeight="1">
      <c r="A16" s="130">
        <v>8</v>
      </c>
      <c r="B16" s="130"/>
      <c r="C16" s="128">
        <v>0.6</v>
      </c>
      <c r="D16" s="128"/>
      <c r="E16" s="129">
        <v>16</v>
      </c>
      <c r="F16" s="129"/>
      <c r="G16" s="129"/>
    </row>
    <row r="17" spans="1:7" s="12" customFormat="1" ht="21" customHeight="1">
      <c r="A17" s="130">
        <v>9</v>
      </c>
      <c r="B17" s="130"/>
      <c r="C17" s="128">
        <v>0.6</v>
      </c>
      <c r="D17" s="128"/>
      <c r="E17" s="129">
        <v>22</v>
      </c>
      <c r="F17" s="129"/>
      <c r="G17" s="129"/>
    </row>
    <row r="18" spans="1:7" s="12" customFormat="1">
      <c r="A18" s="125"/>
      <c r="B18" s="125"/>
      <c r="C18" s="126"/>
      <c r="D18" s="126"/>
      <c r="E18" s="126"/>
      <c r="F18" s="127"/>
      <c r="G18" s="127"/>
    </row>
  </sheetData>
  <mergeCells count="36">
    <mergeCell ref="A6:B7"/>
    <mergeCell ref="C6:D7"/>
    <mergeCell ref="E6:G7"/>
    <mergeCell ref="C16:D16"/>
    <mergeCell ref="E16:G16"/>
    <mergeCell ref="C8:D9"/>
    <mergeCell ref="A2:G2"/>
    <mergeCell ref="A3:G3"/>
    <mergeCell ref="A5:G5"/>
    <mergeCell ref="A15:B15"/>
    <mergeCell ref="A13:B13"/>
    <mergeCell ref="E13:G13"/>
    <mergeCell ref="A14:B14"/>
    <mergeCell ref="C14:D14"/>
    <mergeCell ref="E14:G14"/>
    <mergeCell ref="C15:D15"/>
    <mergeCell ref="E15:G15"/>
    <mergeCell ref="E11:G11"/>
    <mergeCell ref="A8:B9"/>
    <mergeCell ref="E8:G9"/>
    <mergeCell ref="E12:G12"/>
    <mergeCell ref="A10:B10"/>
    <mergeCell ref="A18:B18"/>
    <mergeCell ref="C18:E18"/>
    <mergeCell ref="F18:G18"/>
    <mergeCell ref="C10:D10"/>
    <mergeCell ref="C13:D13"/>
    <mergeCell ref="E10:G10"/>
    <mergeCell ref="A16:B16"/>
    <mergeCell ref="A17:B17"/>
    <mergeCell ref="A11:B11"/>
    <mergeCell ref="A12:B12"/>
    <mergeCell ref="C11:D11"/>
    <mergeCell ref="C12:D12"/>
    <mergeCell ref="C17:D17"/>
    <mergeCell ref="E17:G17"/>
  </mergeCells>
  <pageMargins left="0.7" right="0.7" top="0.75" bottom="0.75" header="0.3" footer="0.3"/>
  <pageSetup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96" workbookViewId="0">
      <selection activeCell="C62" sqref="C62:D62"/>
    </sheetView>
  </sheetViews>
  <sheetFormatPr baseColWidth="10" defaultColWidth="9.140625" defaultRowHeight="14.25"/>
  <cols>
    <col min="1" max="4" width="5.7109375" style="3" customWidth="1"/>
    <col min="5" max="5" width="10.7109375" style="3" customWidth="1"/>
    <col min="6" max="6" width="10.140625" style="3" customWidth="1"/>
    <col min="7" max="8" width="10.7109375" style="3" customWidth="1"/>
    <col min="9" max="9" width="8.7109375" style="22" customWidth="1"/>
    <col min="10" max="11" width="7.7109375" style="3" customWidth="1"/>
    <col min="12" max="16384" width="9.140625" style="3"/>
  </cols>
  <sheetData>
    <row r="1" spans="1:11" ht="24.75" customHeight="1">
      <c r="A1" s="159" t="s">
        <v>109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9.5" customHeight="1" thickBot="1">
      <c r="A2" s="162" t="s">
        <v>211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1" ht="6" customHeight="1"/>
    <row r="4" spans="1:11" ht="66" customHeight="1">
      <c r="A4" s="80" t="s">
        <v>154</v>
      </c>
      <c r="B4" s="80" t="s">
        <v>155</v>
      </c>
      <c r="C4" s="80" t="s">
        <v>156</v>
      </c>
      <c r="D4" s="80" t="s">
        <v>157</v>
      </c>
      <c r="E4" s="166" t="s">
        <v>153</v>
      </c>
      <c r="F4" s="166"/>
      <c r="G4" s="166"/>
      <c r="H4" s="166"/>
      <c r="I4" s="166"/>
      <c r="J4" s="166"/>
      <c r="K4" s="166"/>
    </row>
    <row r="5" spans="1:11" ht="38.25" customHeight="1">
      <c r="A5" s="158" t="s">
        <v>158</v>
      </c>
      <c r="B5" s="158"/>
      <c r="C5" s="158"/>
      <c r="D5" s="158"/>
      <c r="E5" s="165" t="s">
        <v>156</v>
      </c>
      <c r="F5" s="165"/>
      <c r="G5" s="165"/>
      <c r="H5" s="165"/>
      <c r="I5" s="23" t="s">
        <v>157</v>
      </c>
      <c r="J5" s="158" t="s">
        <v>159</v>
      </c>
      <c r="K5" s="158"/>
    </row>
    <row r="6" spans="1:11" ht="18.75" customHeight="1">
      <c r="A6" s="30">
        <v>2</v>
      </c>
      <c r="B6" s="30">
        <v>1</v>
      </c>
      <c r="C6" s="30">
        <v>1</v>
      </c>
      <c r="D6" s="30">
        <v>1</v>
      </c>
      <c r="E6" s="167" t="s">
        <v>4</v>
      </c>
      <c r="F6" s="167"/>
      <c r="G6" s="167" t="s">
        <v>5</v>
      </c>
      <c r="H6" s="167"/>
      <c r="I6" s="77" t="s">
        <v>6</v>
      </c>
      <c r="J6" s="168">
        <v>1648.67</v>
      </c>
      <c r="K6" s="168"/>
    </row>
    <row r="7" spans="1:11" ht="18.75" customHeight="1">
      <c r="A7" s="23">
        <v>2</v>
      </c>
      <c r="B7" s="23">
        <v>1</v>
      </c>
      <c r="C7" s="23">
        <v>1</v>
      </c>
      <c r="D7" s="23">
        <v>2</v>
      </c>
      <c r="E7" s="157" t="s">
        <v>4</v>
      </c>
      <c r="F7" s="157"/>
      <c r="G7" s="157" t="s">
        <v>5</v>
      </c>
      <c r="H7" s="157"/>
      <c r="I7" s="76" t="s">
        <v>7</v>
      </c>
      <c r="J7" s="156">
        <v>1359.97</v>
      </c>
      <c r="K7" s="156"/>
    </row>
    <row r="8" spans="1:11" ht="18.75" customHeight="1">
      <c r="A8" s="23">
        <v>2</v>
      </c>
      <c r="B8" s="23">
        <v>1</v>
      </c>
      <c r="C8" s="23">
        <v>1</v>
      </c>
      <c r="D8" s="23">
        <v>3</v>
      </c>
      <c r="E8" s="157" t="s">
        <v>4</v>
      </c>
      <c r="F8" s="157"/>
      <c r="G8" s="157" t="s">
        <v>5</v>
      </c>
      <c r="H8" s="157"/>
      <c r="I8" s="76" t="s">
        <v>8</v>
      </c>
      <c r="J8" s="156">
        <v>1208.94</v>
      </c>
      <c r="K8" s="156"/>
    </row>
    <row r="9" spans="1:11" ht="18.75" customHeight="1">
      <c r="A9" s="23">
        <v>2</v>
      </c>
      <c r="B9" s="23">
        <v>1</v>
      </c>
      <c r="C9" s="23">
        <v>1</v>
      </c>
      <c r="D9" s="23">
        <v>4</v>
      </c>
      <c r="E9" s="157" t="s">
        <v>4</v>
      </c>
      <c r="F9" s="157"/>
      <c r="G9" s="157" t="s">
        <v>9</v>
      </c>
      <c r="H9" s="157"/>
      <c r="I9" s="76" t="s">
        <v>164</v>
      </c>
      <c r="J9" s="156">
        <v>420</v>
      </c>
      <c r="K9" s="156"/>
    </row>
    <row r="10" spans="1:11" ht="18.75" customHeight="1">
      <c r="A10" s="23">
        <v>2</v>
      </c>
      <c r="B10" s="23">
        <v>1</v>
      </c>
      <c r="C10" s="23">
        <v>1</v>
      </c>
      <c r="D10" s="23">
        <v>5</v>
      </c>
      <c r="E10" s="157" t="s">
        <v>4</v>
      </c>
      <c r="F10" s="157"/>
      <c r="G10" s="157" t="s">
        <v>179</v>
      </c>
      <c r="H10" s="157"/>
      <c r="I10" s="76" t="s">
        <v>164</v>
      </c>
      <c r="J10" s="156">
        <v>210</v>
      </c>
      <c r="K10" s="156"/>
    </row>
    <row r="11" spans="1:11" ht="18.75" customHeight="1">
      <c r="A11" s="22"/>
      <c r="B11" s="22"/>
      <c r="C11" s="22"/>
      <c r="D11" s="22"/>
      <c r="I11" s="3"/>
    </row>
    <row r="12" spans="1:11" ht="18.75" customHeight="1">
      <c r="A12" s="23">
        <v>2</v>
      </c>
      <c r="B12" s="23">
        <v>1</v>
      </c>
      <c r="C12" s="23">
        <v>2</v>
      </c>
      <c r="D12" s="23">
        <v>1</v>
      </c>
      <c r="E12" s="157" t="s">
        <v>4</v>
      </c>
      <c r="F12" s="157"/>
      <c r="G12" s="157" t="s">
        <v>34</v>
      </c>
      <c r="H12" s="157"/>
      <c r="I12" s="76" t="s">
        <v>6</v>
      </c>
      <c r="J12" s="156">
        <v>2506.9699999999998</v>
      </c>
      <c r="K12" s="156"/>
    </row>
    <row r="13" spans="1:11" ht="18.75" customHeight="1">
      <c r="A13" s="23">
        <v>2</v>
      </c>
      <c r="B13" s="23">
        <v>1</v>
      </c>
      <c r="C13" s="23">
        <v>2</v>
      </c>
      <c r="D13" s="23">
        <v>2</v>
      </c>
      <c r="E13" s="157" t="s">
        <v>4</v>
      </c>
      <c r="F13" s="157"/>
      <c r="G13" s="157" t="s">
        <v>34</v>
      </c>
      <c r="H13" s="157"/>
      <c r="I13" s="76" t="s">
        <v>7</v>
      </c>
      <c r="J13" s="156">
        <v>2038.26</v>
      </c>
      <c r="K13" s="156"/>
    </row>
    <row r="14" spans="1:11" ht="18.75" customHeight="1">
      <c r="A14" s="23">
        <v>2</v>
      </c>
      <c r="B14" s="23">
        <v>1</v>
      </c>
      <c r="C14" s="23">
        <v>2</v>
      </c>
      <c r="D14" s="23">
        <v>3</v>
      </c>
      <c r="E14" s="157" t="s">
        <v>4</v>
      </c>
      <c r="F14" s="157"/>
      <c r="G14" s="157" t="s">
        <v>34</v>
      </c>
      <c r="H14" s="157"/>
      <c r="I14" s="76" t="s">
        <v>8</v>
      </c>
      <c r="J14" s="156">
        <v>1764.31</v>
      </c>
      <c r="K14" s="156"/>
    </row>
    <row r="15" spans="1:11" ht="18.75" customHeight="1">
      <c r="A15" s="23">
        <v>2</v>
      </c>
      <c r="B15" s="23">
        <v>1</v>
      </c>
      <c r="C15" s="23">
        <v>2</v>
      </c>
      <c r="D15" s="23">
        <v>4</v>
      </c>
      <c r="E15" s="157" t="s">
        <v>4</v>
      </c>
      <c r="F15" s="157"/>
      <c r="G15" s="157" t="s">
        <v>35</v>
      </c>
      <c r="H15" s="157"/>
      <c r="I15" s="76" t="s">
        <v>164</v>
      </c>
      <c r="J15" s="156">
        <v>1018.5</v>
      </c>
      <c r="K15" s="156"/>
    </row>
    <row r="16" spans="1:11" ht="18.75" customHeight="1">
      <c r="A16" s="23">
        <v>2</v>
      </c>
      <c r="B16" s="23">
        <v>1</v>
      </c>
      <c r="C16" s="23">
        <v>2</v>
      </c>
      <c r="D16" s="23">
        <v>5</v>
      </c>
      <c r="E16" s="157" t="s">
        <v>4</v>
      </c>
      <c r="F16" s="157"/>
      <c r="G16" s="157" t="s">
        <v>180</v>
      </c>
      <c r="H16" s="157"/>
      <c r="I16" s="76" t="s">
        <v>164</v>
      </c>
      <c r="J16" s="156">
        <v>509.25</v>
      </c>
      <c r="K16" s="156"/>
    </row>
    <row r="17" spans="1:11" ht="18.75" customHeight="1">
      <c r="A17" s="22"/>
      <c r="B17" s="22"/>
      <c r="C17" s="22"/>
      <c r="D17" s="22"/>
      <c r="I17" s="3"/>
    </row>
    <row r="18" spans="1:11" ht="18.75" customHeight="1">
      <c r="A18" s="23">
        <v>2</v>
      </c>
      <c r="B18" s="23">
        <v>1</v>
      </c>
      <c r="C18" s="23">
        <v>3</v>
      </c>
      <c r="D18" s="23">
        <v>1</v>
      </c>
      <c r="E18" s="157" t="s">
        <v>4</v>
      </c>
      <c r="F18" s="157"/>
      <c r="G18" s="157" t="s">
        <v>10</v>
      </c>
      <c r="H18" s="157"/>
      <c r="I18" s="76" t="s">
        <v>6</v>
      </c>
      <c r="J18" s="156">
        <v>3949.08</v>
      </c>
      <c r="K18" s="156"/>
    </row>
    <row r="19" spans="1:11" ht="18.75" customHeight="1">
      <c r="A19" s="23">
        <v>2</v>
      </c>
      <c r="B19" s="23">
        <v>1</v>
      </c>
      <c r="C19" s="23">
        <v>3</v>
      </c>
      <c r="D19" s="23">
        <v>2</v>
      </c>
      <c r="E19" s="157" t="s">
        <v>4</v>
      </c>
      <c r="F19" s="157"/>
      <c r="G19" s="157" t="s">
        <v>10</v>
      </c>
      <c r="H19" s="157"/>
      <c r="I19" s="76" t="s">
        <v>7</v>
      </c>
      <c r="J19" s="156">
        <v>3546.37</v>
      </c>
      <c r="K19" s="156"/>
    </row>
    <row r="20" spans="1:11" ht="18.75" customHeight="1">
      <c r="A20" s="23">
        <v>2</v>
      </c>
      <c r="B20" s="23">
        <v>1</v>
      </c>
      <c r="C20" s="23">
        <v>3</v>
      </c>
      <c r="D20" s="23">
        <v>3</v>
      </c>
      <c r="E20" s="157" t="s">
        <v>4</v>
      </c>
      <c r="F20" s="157"/>
      <c r="G20" s="157" t="s">
        <v>10</v>
      </c>
      <c r="H20" s="157"/>
      <c r="I20" s="76" t="s">
        <v>8</v>
      </c>
      <c r="J20" s="156">
        <v>2968.9</v>
      </c>
      <c r="K20" s="156"/>
    </row>
    <row r="21" spans="1:11" ht="18.75" customHeight="1">
      <c r="A21" s="23">
        <v>2</v>
      </c>
      <c r="B21" s="23">
        <v>1</v>
      </c>
      <c r="C21" s="23">
        <v>3</v>
      </c>
      <c r="D21" s="23">
        <v>4</v>
      </c>
      <c r="E21" s="157" t="s">
        <v>4</v>
      </c>
      <c r="F21" s="157"/>
      <c r="G21" s="157" t="s">
        <v>11</v>
      </c>
      <c r="H21" s="157"/>
      <c r="I21" s="76" t="s">
        <v>164</v>
      </c>
      <c r="J21" s="156">
        <v>1582.35</v>
      </c>
      <c r="K21" s="156"/>
    </row>
    <row r="22" spans="1:11" ht="18.75" customHeight="1">
      <c r="A22" s="23">
        <v>2</v>
      </c>
      <c r="B22" s="23">
        <v>1</v>
      </c>
      <c r="C22" s="23">
        <v>3</v>
      </c>
      <c r="D22" s="23">
        <v>5</v>
      </c>
      <c r="E22" s="157" t="s">
        <v>4</v>
      </c>
      <c r="F22" s="157"/>
      <c r="G22" s="157" t="s">
        <v>181</v>
      </c>
      <c r="H22" s="157"/>
      <c r="I22" s="76" t="s">
        <v>164</v>
      </c>
      <c r="J22" s="156">
        <v>791.7</v>
      </c>
      <c r="K22" s="156"/>
    </row>
    <row r="23" spans="1:11" ht="18.75" customHeight="1">
      <c r="A23" s="22"/>
      <c r="B23" s="22"/>
      <c r="C23" s="22"/>
      <c r="D23" s="22"/>
      <c r="I23" s="3"/>
    </row>
    <row r="24" spans="1:11" ht="18.75" customHeight="1">
      <c r="A24" s="23">
        <v>2</v>
      </c>
      <c r="B24" s="23">
        <v>1</v>
      </c>
      <c r="C24" s="23">
        <v>4</v>
      </c>
      <c r="D24" s="23">
        <v>1</v>
      </c>
      <c r="E24" s="157" t="s">
        <v>4</v>
      </c>
      <c r="F24" s="157"/>
      <c r="G24" s="157" t="s">
        <v>12</v>
      </c>
      <c r="H24" s="157"/>
      <c r="I24" s="76" t="s">
        <v>6</v>
      </c>
      <c r="J24" s="156">
        <v>5937.09</v>
      </c>
      <c r="K24" s="156"/>
    </row>
    <row r="25" spans="1:11" ht="18.75" customHeight="1">
      <c r="A25" s="23">
        <v>2</v>
      </c>
      <c r="B25" s="23">
        <v>1</v>
      </c>
      <c r="C25" s="23">
        <v>4</v>
      </c>
      <c r="D25" s="23">
        <v>2</v>
      </c>
      <c r="E25" s="157" t="s">
        <v>4</v>
      </c>
      <c r="F25" s="157"/>
      <c r="G25" s="157" t="s">
        <v>12</v>
      </c>
      <c r="H25" s="157"/>
      <c r="I25" s="76" t="s">
        <v>7</v>
      </c>
      <c r="J25" s="156">
        <v>4814.5200000000004</v>
      </c>
      <c r="K25" s="156"/>
    </row>
    <row r="26" spans="1:11" ht="18.75" customHeight="1">
      <c r="A26" s="23">
        <v>2</v>
      </c>
      <c r="B26" s="23">
        <v>1</v>
      </c>
      <c r="C26" s="23">
        <v>4</v>
      </c>
      <c r="D26" s="23">
        <v>3</v>
      </c>
      <c r="E26" s="157" t="s">
        <v>4</v>
      </c>
      <c r="F26" s="157"/>
      <c r="G26" s="157" t="s">
        <v>12</v>
      </c>
      <c r="H26" s="157"/>
      <c r="I26" s="76" t="s">
        <v>8</v>
      </c>
      <c r="J26" s="156">
        <v>4482.18</v>
      </c>
      <c r="K26" s="156"/>
    </row>
    <row r="27" spans="1:11" ht="18.75" customHeight="1">
      <c r="A27" s="23">
        <v>2</v>
      </c>
      <c r="B27" s="23">
        <v>1</v>
      </c>
      <c r="C27" s="23">
        <v>4</v>
      </c>
      <c r="D27" s="23">
        <v>4</v>
      </c>
      <c r="E27" s="157" t="s">
        <v>4</v>
      </c>
      <c r="F27" s="157"/>
      <c r="G27" s="157" t="s">
        <v>13</v>
      </c>
      <c r="H27" s="157"/>
      <c r="I27" s="76" t="s">
        <v>164</v>
      </c>
      <c r="J27" s="156">
        <v>2396.1</v>
      </c>
      <c r="K27" s="156"/>
    </row>
    <row r="28" spans="1:11" ht="18.75" customHeight="1">
      <c r="A28" s="23">
        <v>2</v>
      </c>
      <c r="B28" s="23">
        <v>1</v>
      </c>
      <c r="C28" s="23">
        <v>4</v>
      </c>
      <c r="D28" s="23">
        <v>5</v>
      </c>
      <c r="E28" s="157" t="s">
        <v>4</v>
      </c>
      <c r="F28" s="157"/>
      <c r="G28" s="157" t="s">
        <v>182</v>
      </c>
      <c r="H28" s="157"/>
      <c r="I28" s="76" t="s">
        <v>164</v>
      </c>
      <c r="J28" s="156">
        <v>1198.05</v>
      </c>
      <c r="K28" s="156"/>
    </row>
    <row r="29" spans="1:11" ht="18.75" customHeight="1">
      <c r="A29" s="22"/>
      <c r="B29" s="22"/>
      <c r="C29" s="22"/>
      <c r="D29" s="22"/>
      <c r="I29" s="3"/>
    </row>
    <row r="30" spans="1:11" ht="18.75" customHeight="1">
      <c r="A30" s="23">
        <v>2</v>
      </c>
      <c r="B30" s="23">
        <v>1</v>
      </c>
      <c r="C30" s="23">
        <v>5</v>
      </c>
      <c r="D30" s="23">
        <v>1</v>
      </c>
      <c r="E30" s="157" t="s">
        <v>4</v>
      </c>
      <c r="F30" s="157"/>
      <c r="G30" s="157" t="s">
        <v>14</v>
      </c>
      <c r="H30" s="157"/>
      <c r="I30" s="76" t="s">
        <v>6</v>
      </c>
      <c r="J30" s="156">
        <v>8289.5400000000009</v>
      </c>
      <c r="K30" s="156"/>
    </row>
    <row r="31" spans="1:11" ht="18.75" customHeight="1">
      <c r="A31" s="23">
        <v>2</v>
      </c>
      <c r="B31" s="23">
        <v>1</v>
      </c>
      <c r="C31" s="23">
        <v>5</v>
      </c>
      <c r="D31" s="23">
        <v>2</v>
      </c>
      <c r="E31" s="157" t="s">
        <v>4</v>
      </c>
      <c r="F31" s="157"/>
      <c r="G31" s="157" t="s">
        <v>14</v>
      </c>
      <c r="H31" s="157"/>
      <c r="I31" s="76" t="s">
        <v>7</v>
      </c>
      <c r="J31" s="156">
        <v>7447.1</v>
      </c>
      <c r="K31" s="156"/>
    </row>
    <row r="32" spans="1:11" ht="18.75" customHeight="1">
      <c r="A32" s="23">
        <v>2</v>
      </c>
      <c r="B32" s="23">
        <v>1</v>
      </c>
      <c r="C32" s="23">
        <v>5</v>
      </c>
      <c r="D32" s="23">
        <v>3</v>
      </c>
      <c r="E32" s="157" t="s">
        <v>4</v>
      </c>
      <c r="F32" s="157"/>
      <c r="G32" s="157" t="s">
        <v>14</v>
      </c>
      <c r="H32" s="157"/>
      <c r="I32" s="76" t="s">
        <v>8</v>
      </c>
      <c r="J32" s="156">
        <v>6937.77</v>
      </c>
      <c r="K32" s="156"/>
    </row>
    <row r="33" spans="1:11" ht="18.75" customHeight="1">
      <c r="A33" s="23">
        <v>2</v>
      </c>
      <c r="B33" s="23">
        <v>1</v>
      </c>
      <c r="C33" s="23">
        <v>5</v>
      </c>
      <c r="D33" s="23">
        <v>4</v>
      </c>
      <c r="E33" s="157" t="s">
        <v>4</v>
      </c>
      <c r="F33" s="157"/>
      <c r="G33" s="157" t="s">
        <v>15</v>
      </c>
      <c r="H33" s="157"/>
      <c r="I33" s="76" t="s">
        <v>164</v>
      </c>
      <c r="J33" s="156">
        <v>3709.65</v>
      </c>
      <c r="K33" s="156"/>
    </row>
    <row r="34" spans="1:11" ht="18.75" customHeight="1">
      <c r="A34" s="23">
        <v>2</v>
      </c>
      <c r="B34" s="23">
        <v>1</v>
      </c>
      <c r="C34" s="23">
        <v>5</v>
      </c>
      <c r="D34" s="23">
        <v>5</v>
      </c>
      <c r="E34" s="157" t="s">
        <v>4</v>
      </c>
      <c r="F34" s="157"/>
      <c r="G34" s="157" t="s">
        <v>183</v>
      </c>
      <c r="H34" s="157"/>
      <c r="I34" s="76" t="s">
        <v>164</v>
      </c>
      <c r="J34" s="156">
        <v>1855.35</v>
      </c>
      <c r="K34" s="156"/>
    </row>
    <row r="35" spans="1:11" ht="18.75" customHeight="1">
      <c r="A35" s="4"/>
      <c r="B35" s="4"/>
      <c r="C35" s="4"/>
      <c r="D35" s="4"/>
      <c r="E35" s="4"/>
      <c r="F35" s="4"/>
      <c r="G35" s="4"/>
      <c r="H35" s="4"/>
      <c r="I35" s="6"/>
      <c r="J35" s="5"/>
      <c r="K35" s="5"/>
    </row>
    <row r="36" spans="1:11" ht="18.75" customHeight="1">
      <c r="A36" s="23">
        <v>2</v>
      </c>
      <c r="B36" s="23">
        <v>2</v>
      </c>
      <c r="C36" s="23">
        <v>1</v>
      </c>
      <c r="D36" s="23">
        <v>1</v>
      </c>
      <c r="E36" s="157" t="s">
        <v>16</v>
      </c>
      <c r="F36" s="157"/>
      <c r="G36" s="157" t="s">
        <v>34</v>
      </c>
      <c r="H36" s="157"/>
      <c r="I36" s="76" t="s">
        <v>6</v>
      </c>
      <c r="J36" s="156">
        <v>2591.11</v>
      </c>
      <c r="K36" s="156"/>
    </row>
    <row r="37" spans="1:11" ht="18.75" customHeight="1">
      <c r="A37" s="23">
        <v>2</v>
      </c>
      <c r="B37" s="23">
        <v>2</v>
      </c>
      <c r="C37" s="23">
        <v>1</v>
      </c>
      <c r="D37" s="23">
        <v>2</v>
      </c>
      <c r="E37" s="157" t="s">
        <v>16</v>
      </c>
      <c r="F37" s="157"/>
      <c r="G37" s="157" t="s">
        <v>34</v>
      </c>
      <c r="H37" s="157"/>
      <c r="I37" s="76" t="s">
        <v>7</v>
      </c>
      <c r="J37" s="156">
        <v>2143.8200000000002</v>
      </c>
      <c r="K37" s="156"/>
    </row>
    <row r="38" spans="1:11" ht="18.75" customHeight="1">
      <c r="A38" s="23">
        <v>2</v>
      </c>
      <c r="B38" s="23">
        <v>2</v>
      </c>
      <c r="C38" s="23">
        <v>1</v>
      </c>
      <c r="D38" s="23">
        <v>3</v>
      </c>
      <c r="E38" s="157" t="s">
        <v>16</v>
      </c>
      <c r="F38" s="157"/>
      <c r="G38" s="157" t="s">
        <v>34</v>
      </c>
      <c r="H38" s="157"/>
      <c r="I38" s="76" t="s">
        <v>8</v>
      </c>
      <c r="J38" s="156">
        <v>1785.56</v>
      </c>
      <c r="K38" s="156"/>
    </row>
    <row r="39" spans="1:11" ht="18.75" customHeight="1">
      <c r="A39" s="22"/>
      <c r="B39" s="22"/>
      <c r="C39" s="22"/>
      <c r="D39" s="22"/>
      <c r="I39" s="3"/>
    </row>
    <row r="40" spans="1:11" ht="18.75" customHeight="1">
      <c r="A40" s="23">
        <v>2</v>
      </c>
      <c r="B40" s="23">
        <v>2</v>
      </c>
      <c r="C40" s="23">
        <v>2</v>
      </c>
      <c r="D40" s="23">
        <v>1</v>
      </c>
      <c r="E40" s="157" t="s">
        <v>16</v>
      </c>
      <c r="F40" s="157"/>
      <c r="G40" s="157" t="s">
        <v>17</v>
      </c>
      <c r="H40" s="157"/>
      <c r="I40" s="76" t="s">
        <v>6</v>
      </c>
      <c r="J40" s="156">
        <v>3545.97</v>
      </c>
      <c r="K40" s="156"/>
    </row>
    <row r="41" spans="1:11" ht="18.75" customHeight="1">
      <c r="A41" s="23">
        <v>2</v>
      </c>
      <c r="B41" s="23">
        <v>2</v>
      </c>
      <c r="C41" s="23">
        <v>2</v>
      </c>
      <c r="D41" s="23">
        <v>2</v>
      </c>
      <c r="E41" s="157" t="s">
        <v>16</v>
      </c>
      <c r="F41" s="157"/>
      <c r="G41" s="157" t="s">
        <v>17</v>
      </c>
      <c r="H41" s="157"/>
      <c r="I41" s="76" t="s">
        <v>7</v>
      </c>
      <c r="J41" s="156">
        <v>2854.23</v>
      </c>
      <c r="K41" s="156"/>
    </row>
    <row r="42" spans="1:11" ht="18.75" customHeight="1">
      <c r="A42" s="23">
        <v>2</v>
      </c>
      <c r="B42" s="23">
        <v>2</v>
      </c>
      <c r="C42" s="23">
        <v>2</v>
      </c>
      <c r="D42" s="23">
        <v>3</v>
      </c>
      <c r="E42" s="157" t="s">
        <v>16</v>
      </c>
      <c r="F42" s="157"/>
      <c r="G42" s="157" t="s">
        <v>17</v>
      </c>
      <c r="H42" s="157"/>
      <c r="I42" s="76" t="s">
        <v>8</v>
      </c>
      <c r="J42" s="156">
        <v>2236.96</v>
      </c>
      <c r="K42" s="156"/>
    </row>
    <row r="43" spans="1:11" ht="18.75" customHeight="1">
      <c r="A43" s="22"/>
      <c r="B43" s="22"/>
      <c r="C43" s="22"/>
      <c r="D43" s="22"/>
      <c r="I43" s="3"/>
    </row>
    <row r="44" spans="1:11" ht="18.75" customHeight="1">
      <c r="A44" s="23">
        <v>2</v>
      </c>
      <c r="B44" s="23">
        <v>2</v>
      </c>
      <c r="C44" s="23">
        <v>3</v>
      </c>
      <c r="D44" s="23">
        <v>1</v>
      </c>
      <c r="E44" s="157" t="s">
        <v>16</v>
      </c>
      <c r="F44" s="157"/>
      <c r="G44" s="157" t="s">
        <v>12</v>
      </c>
      <c r="H44" s="157"/>
      <c r="I44" s="76" t="s">
        <v>6</v>
      </c>
      <c r="J44" s="156">
        <v>5518.34</v>
      </c>
      <c r="K44" s="156"/>
    </row>
    <row r="45" spans="1:11" ht="18.75" customHeight="1">
      <c r="A45" s="23">
        <v>2</v>
      </c>
      <c r="B45" s="23">
        <v>2</v>
      </c>
      <c r="C45" s="23">
        <v>3</v>
      </c>
      <c r="D45" s="23">
        <v>2</v>
      </c>
      <c r="E45" s="157" t="s">
        <v>16</v>
      </c>
      <c r="F45" s="157"/>
      <c r="G45" s="157" t="s">
        <v>12</v>
      </c>
      <c r="H45" s="157"/>
      <c r="I45" s="76" t="s">
        <v>7</v>
      </c>
      <c r="J45" s="156">
        <v>4608.46</v>
      </c>
      <c r="K45" s="156"/>
    </row>
    <row r="46" spans="1:11" ht="18.75" customHeight="1">
      <c r="A46" s="23">
        <v>2</v>
      </c>
      <c r="B46" s="23">
        <v>2</v>
      </c>
      <c r="C46" s="23">
        <v>3</v>
      </c>
      <c r="D46" s="23">
        <v>3</v>
      </c>
      <c r="E46" s="157" t="s">
        <v>16</v>
      </c>
      <c r="F46" s="157"/>
      <c r="G46" s="157" t="s">
        <v>12</v>
      </c>
      <c r="H46" s="157"/>
      <c r="I46" s="76" t="s">
        <v>8</v>
      </c>
      <c r="J46" s="156">
        <v>4071.24</v>
      </c>
      <c r="K46" s="156"/>
    </row>
    <row r="47" spans="1:11" ht="18.75" customHeight="1">
      <c r="A47" s="4"/>
      <c r="B47" s="4"/>
      <c r="C47" s="4"/>
      <c r="D47" s="4"/>
      <c r="E47" s="6"/>
      <c r="F47" s="6"/>
      <c r="G47" s="6"/>
      <c r="H47" s="6"/>
      <c r="I47" s="6"/>
      <c r="J47" s="7"/>
      <c r="K47" s="7"/>
    </row>
    <row r="48" spans="1:11" ht="18.75" customHeight="1">
      <c r="A48" s="23">
        <v>2</v>
      </c>
      <c r="B48" s="23">
        <v>2</v>
      </c>
      <c r="C48" s="23">
        <v>4</v>
      </c>
      <c r="D48" s="23">
        <v>1</v>
      </c>
      <c r="E48" s="157" t="s">
        <v>16</v>
      </c>
      <c r="F48" s="157"/>
      <c r="G48" s="157" t="s">
        <v>14</v>
      </c>
      <c r="H48" s="157"/>
      <c r="I48" s="76" t="s">
        <v>6</v>
      </c>
      <c r="J48" s="156">
        <v>5518.34</v>
      </c>
      <c r="K48" s="156"/>
    </row>
    <row r="49" spans="1:11" ht="18.75" customHeight="1">
      <c r="A49" s="23">
        <v>2</v>
      </c>
      <c r="B49" s="23">
        <v>2</v>
      </c>
      <c r="C49" s="23">
        <v>4</v>
      </c>
      <c r="D49" s="23">
        <v>2</v>
      </c>
      <c r="E49" s="157" t="s">
        <v>16</v>
      </c>
      <c r="F49" s="157"/>
      <c r="G49" s="157" t="s">
        <v>14</v>
      </c>
      <c r="H49" s="157"/>
      <c r="I49" s="76" t="s">
        <v>7</v>
      </c>
      <c r="J49" s="156">
        <v>4608.46</v>
      </c>
      <c r="K49" s="156"/>
    </row>
    <row r="50" spans="1:11" ht="18.75" customHeight="1">
      <c r="A50" s="23">
        <v>2</v>
      </c>
      <c r="B50" s="23">
        <v>2</v>
      </c>
      <c r="C50" s="23">
        <v>4</v>
      </c>
      <c r="D50" s="23">
        <v>3</v>
      </c>
      <c r="E50" s="157" t="s">
        <v>16</v>
      </c>
      <c r="F50" s="157"/>
      <c r="G50" s="157" t="s">
        <v>14</v>
      </c>
      <c r="H50" s="157"/>
      <c r="I50" s="76" t="s">
        <v>8</v>
      </c>
      <c r="J50" s="156">
        <v>4071.24</v>
      </c>
      <c r="K50" s="156"/>
    </row>
    <row r="51" spans="1:11" ht="18.75" customHeight="1">
      <c r="A51" s="4"/>
      <c r="B51" s="4"/>
      <c r="C51" s="4"/>
      <c r="D51" s="4"/>
      <c r="E51" s="6"/>
      <c r="F51" s="6"/>
      <c r="G51" s="6"/>
      <c r="H51" s="6"/>
      <c r="I51" s="6"/>
      <c r="J51" s="7"/>
      <c r="K51" s="7"/>
    </row>
    <row r="52" spans="1:11" ht="18.75" customHeight="1">
      <c r="A52" s="23">
        <v>2</v>
      </c>
      <c r="B52" s="23">
        <v>2</v>
      </c>
      <c r="C52" s="23">
        <v>9</v>
      </c>
      <c r="D52" s="23">
        <v>1</v>
      </c>
      <c r="E52" s="157" t="s">
        <v>20</v>
      </c>
      <c r="F52" s="157"/>
      <c r="G52" s="157" t="s">
        <v>164</v>
      </c>
      <c r="H52" s="157"/>
      <c r="I52" s="76" t="s">
        <v>6</v>
      </c>
      <c r="J52" s="156">
        <v>6103.44</v>
      </c>
      <c r="K52" s="156"/>
    </row>
    <row r="53" spans="1:11" ht="18.75" customHeight="1">
      <c r="A53" s="23">
        <v>2</v>
      </c>
      <c r="B53" s="23">
        <v>2</v>
      </c>
      <c r="C53" s="23">
        <v>9</v>
      </c>
      <c r="D53" s="23">
        <v>2</v>
      </c>
      <c r="E53" s="157" t="s">
        <v>20</v>
      </c>
      <c r="F53" s="157"/>
      <c r="G53" s="157" t="s">
        <v>164</v>
      </c>
      <c r="H53" s="157"/>
      <c r="I53" s="76" t="s">
        <v>7</v>
      </c>
      <c r="J53" s="156">
        <v>5122.53</v>
      </c>
      <c r="K53" s="156"/>
    </row>
    <row r="54" spans="1:11" ht="18.75" customHeight="1">
      <c r="A54" s="23">
        <v>2</v>
      </c>
      <c r="B54" s="23">
        <v>2</v>
      </c>
      <c r="C54" s="23">
        <v>9</v>
      </c>
      <c r="D54" s="23">
        <v>3</v>
      </c>
      <c r="E54" s="157" t="s">
        <v>20</v>
      </c>
      <c r="F54" s="157"/>
      <c r="G54" s="157" t="s">
        <v>164</v>
      </c>
      <c r="H54" s="157"/>
      <c r="I54" s="76" t="s">
        <v>8</v>
      </c>
      <c r="J54" s="156">
        <v>4141.62</v>
      </c>
      <c r="K54" s="156"/>
    </row>
    <row r="55" spans="1:11" ht="18.75" customHeight="1">
      <c r="A55" s="23">
        <v>2</v>
      </c>
      <c r="B55" s="23">
        <v>2</v>
      </c>
      <c r="C55" s="23">
        <v>9</v>
      </c>
      <c r="D55" s="23">
        <v>4</v>
      </c>
      <c r="E55" s="157" t="s">
        <v>20</v>
      </c>
      <c r="F55" s="157"/>
      <c r="G55" s="157" t="s">
        <v>164</v>
      </c>
      <c r="H55" s="157"/>
      <c r="I55" s="76" t="s">
        <v>21</v>
      </c>
      <c r="J55" s="156">
        <v>2942.73</v>
      </c>
      <c r="K55" s="156"/>
    </row>
    <row r="56" spans="1:11" ht="18.75" customHeight="1">
      <c r="A56" s="4"/>
      <c r="B56" s="4"/>
      <c r="C56" s="4"/>
      <c r="D56" s="4"/>
      <c r="E56" s="6"/>
      <c r="F56" s="6"/>
      <c r="G56" s="6"/>
      <c r="H56" s="6"/>
      <c r="I56" s="6"/>
      <c r="J56" s="7"/>
      <c r="K56" s="7"/>
    </row>
    <row r="57" spans="1:11" ht="18.75" customHeight="1">
      <c r="A57" s="23">
        <v>2</v>
      </c>
      <c r="B57" s="23">
        <v>3</v>
      </c>
      <c r="C57" s="23">
        <v>1</v>
      </c>
      <c r="D57" s="23">
        <v>1</v>
      </c>
      <c r="E57" s="157" t="s">
        <v>18</v>
      </c>
      <c r="F57" s="157"/>
      <c r="G57" s="157" t="s">
        <v>19</v>
      </c>
      <c r="H57" s="157"/>
      <c r="I57" s="76" t="s">
        <v>6</v>
      </c>
      <c r="J57" s="156">
        <v>3856.02</v>
      </c>
      <c r="K57" s="156"/>
    </row>
    <row r="58" spans="1:11" ht="18.75" customHeight="1">
      <c r="A58" s="23">
        <v>2</v>
      </c>
      <c r="B58" s="23">
        <v>3</v>
      </c>
      <c r="C58" s="23">
        <v>1</v>
      </c>
      <c r="D58" s="23">
        <v>2</v>
      </c>
      <c r="E58" s="157" t="s">
        <v>18</v>
      </c>
      <c r="F58" s="157"/>
      <c r="G58" s="157" t="s">
        <v>19</v>
      </c>
      <c r="H58" s="157"/>
      <c r="I58" s="76" t="s">
        <v>7</v>
      </c>
      <c r="J58" s="156">
        <v>3505.48</v>
      </c>
      <c r="K58" s="156"/>
    </row>
    <row r="59" spans="1:11" ht="18.75" customHeight="1">
      <c r="A59" s="23">
        <v>2</v>
      </c>
      <c r="B59" s="23">
        <v>3</v>
      </c>
      <c r="C59" s="23">
        <v>1</v>
      </c>
      <c r="D59" s="23">
        <v>3</v>
      </c>
      <c r="E59" s="157" t="s">
        <v>18</v>
      </c>
      <c r="F59" s="157"/>
      <c r="G59" s="157" t="s">
        <v>19</v>
      </c>
      <c r="H59" s="157"/>
      <c r="I59" s="76" t="s">
        <v>8</v>
      </c>
      <c r="J59" s="156">
        <v>3379.56</v>
      </c>
      <c r="K59" s="156"/>
    </row>
    <row r="60" spans="1:11" ht="18.75" customHeight="1">
      <c r="A60" s="22"/>
      <c r="B60" s="22"/>
      <c r="C60" s="22"/>
      <c r="D60" s="22"/>
      <c r="I60" s="3"/>
      <c r="J60" s="17"/>
      <c r="K60" s="17"/>
    </row>
    <row r="61" spans="1:11" ht="18.75" customHeight="1">
      <c r="A61" s="23">
        <v>2</v>
      </c>
      <c r="B61" s="23">
        <v>3</v>
      </c>
      <c r="C61" s="23">
        <v>2</v>
      </c>
      <c r="D61" s="23">
        <v>1</v>
      </c>
      <c r="E61" s="157" t="s">
        <v>18</v>
      </c>
      <c r="F61" s="157"/>
      <c r="G61" s="157" t="s">
        <v>17</v>
      </c>
      <c r="H61" s="157"/>
      <c r="I61" s="76" t="s">
        <v>6</v>
      </c>
      <c r="J61" s="156">
        <v>5271.13</v>
      </c>
      <c r="K61" s="156"/>
    </row>
    <row r="62" spans="1:11" ht="18.75" customHeight="1">
      <c r="A62" s="23">
        <v>2</v>
      </c>
      <c r="B62" s="23">
        <v>3</v>
      </c>
      <c r="C62" s="23">
        <v>2</v>
      </c>
      <c r="D62" s="23">
        <v>2</v>
      </c>
      <c r="E62" s="157" t="s">
        <v>18</v>
      </c>
      <c r="F62" s="157"/>
      <c r="G62" s="157" t="s">
        <v>17</v>
      </c>
      <c r="H62" s="157"/>
      <c r="I62" s="76" t="s">
        <v>7</v>
      </c>
      <c r="J62" s="156">
        <v>5048.21</v>
      </c>
      <c r="K62" s="156"/>
    </row>
    <row r="63" spans="1:11" ht="18.75" customHeight="1">
      <c r="A63" s="23">
        <v>2</v>
      </c>
      <c r="B63" s="23">
        <v>3</v>
      </c>
      <c r="C63" s="23">
        <v>2</v>
      </c>
      <c r="D63" s="23">
        <v>3</v>
      </c>
      <c r="E63" s="157" t="s">
        <v>18</v>
      </c>
      <c r="F63" s="157"/>
      <c r="G63" s="157" t="s">
        <v>17</v>
      </c>
      <c r="H63" s="157"/>
      <c r="I63" s="76" t="s">
        <v>8</v>
      </c>
      <c r="J63" s="156">
        <v>4942</v>
      </c>
      <c r="K63" s="156"/>
    </row>
    <row r="64" spans="1:11" ht="15.75" customHeight="1">
      <c r="A64" s="22"/>
      <c r="B64" s="22"/>
      <c r="C64" s="22"/>
      <c r="D64" s="22"/>
      <c r="I64" s="3"/>
    </row>
    <row r="65" spans="1:12" ht="18.75" customHeight="1">
      <c r="A65" s="23">
        <v>2</v>
      </c>
      <c r="B65" s="23">
        <v>3</v>
      </c>
      <c r="C65" s="23">
        <v>4</v>
      </c>
      <c r="D65" s="23">
        <v>1</v>
      </c>
      <c r="E65" s="157" t="s">
        <v>184</v>
      </c>
      <c r="F65" s="157"/>
      <c r="G65" s="158" t="s">
        <v>164</v>
      </c>
      <c r="H65" s="158"/>
      <c r="I65" s="76" t="s">
        <v>6</v>
      </c>
      <c r="J65" s="156">
        <v>1029.47</v>
      </c>
      <c r="K65" s="156"/>
    </row>
    <row r="66" spans="1:12" ht="18.75" customHeight="1">
      <c r="A66" s="23">
        <v>2</v>
      </c>
      <c r="B66" s="23">
        <v>3</v>
      </c>
      <c r="C66" s="23">
        <v>4</v>
      </c>
      <c r="D66" s="23">
        <v>2</v>
      </c>
      <c r="E66" s="157" t="s">
        <v>184</v>
      </c>
      <c r="F66" s="157"/>
      <c r="G66" s="158" t="s">
        <v>164</v>
      </c>
      <c r="H66" s="158"/>
      <c r="I66" s="76" t="s">
        <v>7</v>
      </c>
      <c r="J66" s="156">
        <v>544.95000000000005</v>
      </c>
      <c r="K66" s="156"/>
    </row>
    <row r="67" spans="1:12" ht="18.75" customHeight="1">
      <c r="A67" s="23">
        <v>2</v>
      </c>
      <c r="B67" s="23">
        <v>3</v>
      </c>
      <c r="C67" s="23">
        <v>4</v>
      </c>
      <c r="D67" s="23">
        <v>3</v>
      </c>
      <c r="E67" s="157" t="s">
        <v>184</v>
      </c>
      <c r="F67" s="157"/>
      <c r="G67" s="158" t="s">
        <v>164</v>
      </c>
      <c r="H67" s="158"/>
      <c r="I67" s="76" t="s">
        <v>8</v>
      </c>
      <c r="J67" s="156">
        <v>331.33</v>
      </c>
      <c r="K67" s="156"/>
    </row>
    <row r="68" spans="1:12" ht="16.5" customHeight="1">
      <c r="A68" s="22"/>
      <c r="B68" s="22"/>
      <c r="C68" s="22"/>
      <c r="D68" s="22"/>
      <c r="I68" s="3"/>
    </row>
    <row r="69" spans="1:12" ht="18.75" customHeight="1">
      <c r="A69" s="23">
        <v>2</v>
      </c>
      <c r="B69" s="23">
        <v>4</v>
      </c>
      <c r="C69" s="23">
        <v>1</v>
      </c>
      <c r="D69" s="23">
        <v>1</v>
      </c>
      <c r="E69" s="153" t="s">
        <v>36</v>
      </c>
      <c r="F69" s="154"/>
      <c r="G69" s="154"/>
      <c r="H69" s="155"/>
      <c r="I69" s="76" t="s">
        <v>6</v>
      </c>
      <c r="J69" s="156">
        <v>4101.72</v>
      </c>
      <c r="K69" s="156"/>
    </row>
    <row r="70" spans="1:12" ht="18.75" customHeight="1">
      <c r="A70" s="23">
        <v>2</v>
      </c>
      <c r="B70" s="23">
        <v>4</v>
      </c>
      <c r="C70" s="23">
        <v>1</v>
      </c>
      <c r="D70" s="23">
        <v>2</v>
      </c>
      <c r="E70" s="153" t="s">
        <v>36</v>
      </c>
      <c r="F70" s="154"/>
      <c r="G70" s="154"/>
      <c r="H70" s="155"/>
      <c r="I70" s="76" t="s">
        <v>7</v>
      </c>
      <c r="J70" s="156">
        <v>3665.76</v>
      </c>
      <c r="K70" s="156"/>
    </row>
    <row r="71" spans="1:12" ht="18.75" customHeight="1">
      <c r="A71" s="23">
        <v>2</v>
      </c>
      <c r="B71" s="23">
        <v>4</v>
      </c>
      <c r="C71" s="23">
        <v>1</v>
      </c>
      <c r="D71" s="23">
        <v>3</v>
      </c>
      <c r="E71" s="153" t="s">
        <v>36</v>
      </c>
      <c r="F71" s="154"/>
      <c r="G71" s="154"/>
      <c r="H71" s="155"/>
      <c r="I71" s="76" t="s">
        <v>8</v>
      </c>
      <c r="J71" s="156">
        <v>3229.8</v>
      </c>
      <c r="K71" s="156"/>
    </row>
    <row r="72" spans="1:12" ht="16.5" customHeight="1">
      <c r="A72" s="22"/>
      <c r="B72" s="22"/>
      <c r="C72" s="22"/>
      <c r="D72" s="22"/>
      <c r="E72" s="17"/>
      <c r="F72" s="17"/>
      <c r="G72" s="17"/>
      <c r="H72" s="17"/>
      <c r="I72" s="3"/>
      <c r="J72" s="17"/>
      <c r="K72" s="17"/>
    </row>
    <row r="73" spans="1:12" ht="18.75" customHeight="1">
      <c r="A73" s="23">
        <v>2</v>
      </c>
      <c r="B73" s="23">
        <v>4</v>
      </c>
      <c r="C73" s="23">
        <v>2</v>
      </c>
      <c r="D73" s="23">
        <v>1</v>
      </c>
      <c r="E73" s="153" t="s">
        <v>37</v>
      </c>
      <c r="F73" s="154"/>
      <c r="G73" s="154"/>
      <c r="H73" s="155"/>
      <c r="I73" s="76" t="s">
        <v>6</v>
      </c>
      <c r="J73" s="156">
        <v>4359.6000000000004</v>
      </c>
      <c r="K73" s="156"/>
    </row>
    <row r="74" spans="1:12" ht="18.75" customHeight="1">
      <c r="A74" s="23">
        <v>2</v>
      </c>
      <c r="B74" s="23">
        <v>4</v>
      </c>
      <c r="C74" s="23">
        <v>2</v>
      </c>
      <c r="D74" s="23">
        <v>2</v>
      </c>
      <c r="E74" s="153" t="s">
        <v>37</v>
      </c>
      <c r="F74" s="154"/>
      <c r="G74" s="154"/>
      <c r="H74" s="155"/>
      <c r="I74" s="76" t="s">
        <v>7</v>
      </c>
      <c r="J74" s="156">
        <v>4028.64</v>
      </c>
      <c r="K74" s="156"/>
    </row>
    <row r="75" spans="1:12" ht="18.75" customHeight="1">
      <c r="A75" s="23">
        <v>2</v>
      </c>
      <c r="B75" s="23">
        <v>4</v>
      </c>
      <c r="C75" s="23">
        <v>2</v>
      </c>
      <c r="D75" s="23">
        <v>3</v>
      </c>
      <c r="E75" s="153" t="s">
        <v>37</v>
      </c>
      <c r="F75" s="154"/>
      <c r="G75" s="154"/>
      <c r="H75" s="155"/>
      <c r="I75" s="76" t="s">
        <v>8</v>
      </c>
      <c r="J75" s="156">
        <v>3483.69</v>
      </c>
      <c r="K75" s="156"/>
    </row>
    <row r="76" spans="1:12" ht="17.25" customHeight="1">
      <c r="A76" s="22"/>
      <c r="B76" s="22"/>
      <c r="C76" s="22"/>
      <c r="D76" s="22"/>
      <c r="E76" s="17"/>
      <c r="F76" s="17"/>
      <c r="G76" s="17"/>
      <c r="H76" s="17"/>
      <c r="I76" s="3"/>
      <c r="J76" s="17"/>
      <c r="K76" s="17"/>
    </row>
    <row r="77" spans="1:12" ht="18.75" customHeight="1">
      <c r="A77" s="24">
        <v>2</v>
      </c>
      <c r="B77" s="24">
        <v>5</v>
      </c>
      <c r="C77" s="24">
        <v>1</v>
      </c>
      <c r="D77" s="24">
        <v>1</v>
      </c>
      <c r="E77" s="151" t="s">
        <v>22</v>
      </c>
      <c r="F77" s="151"/>
      <c r="G77" s="151" t="s">
        <v>38</v>
      </c>
      <c r="H77" s="151"/>
      <c r="I77" s="75" t="s">
        <v>6</v>
      </c>
      <c r="J77" s="152">
        <v>2320.9699999999998</v>
      </c>
      <c r="K77" s="152"/>
    </row>
    <row r="78" spans="1:12" ht="18.75" customHeight="1">
      <c r="A78" s="24">
        <v>2</v>
      </c>
      <c r="B78" s="24">
        <v>5</v>
      </c>
      <c r="C78" s="24">
        <v>1</v>
      </c>
      <c r="D78" s="24">
        <v>2</v>
      </c>
      <c r="E78" s="151" t="s">
        <v>22</v>
      </c>
      <c r="F78" s="151"/>
      <c r="G78" s="151" t="s">
        <v>38</v>
      </c>
      <c r="H78" s="151"/>
      <c r="I78" s="75" t="s">
        <v>7</v>
      </c>
      <c r="J78" s="152">
        <v>1836.45</v>
      </c>
      <c r="K78" s="152"/>
      <c r="L78" s="15"/>
    </row>
    <row r="79" spans="1:12" ht="18.75" customHeight="1">
      <c r="A79" s="24">
        <v>2</v>
      </c>
      <c r="B79" s="24">
        <v>5</v>
      </c>
      <c r="C79" s="24">
        <v>1</v>
      </c>
      <c r="D79" s="24">
        <v>3</v>
      </c>
      <c r="E79" s="151" t="s">
        <v>22</v>
      </c>
      <c r="F79" s="151"/>
      <c r="G79" s="151" t="s">
        <v>38</v>
      </c>
      <c r="H79" s="151"/>
      <c r="I79" s="75" t="s">
        <v>8</v>
      </c>
      <c r="J79" s="152">
        <v>1622.25</v>
      </c>
      <c r="K79" s="152"/>
    </row>
    <row r="80" spans="1:12" ht="16.5" customHeight="1">
      <c r="A80" s="31"/>
      <c r="B80" s="31"/>
      <c r="C80" s="31"/>
      <c r="D80" s="31"/>
      <c r="E80" s="18"/>
      <c r="F80" s="18"/>
      <c r="G80" s="18"/>
      <c r="H80" s="18"/>
      <c r="I80" s="18"/>
      <c r="J80" s="18"/>
      <c r="K80" s="18"/>
    </row>
    <row r="81" spans="1:11" ht="18.75" customHeight="1">
      <c r="A81" s="24">
        <v>2</v>
      </c>
      <c r="B81" s="24">
        <v>5</v>
      </c>
      <c r="C81" s="24">
        <v>2</v>
      </c>
      <c r="D81" s="24">
        <v>1</v>
      </c>
      <c r="E81" s="151" t="s">
        <v>22</v>
      </c>
      <c r="F81" s="151"/>
      <c r="G81" s="151" t="s">
        <v>23</v>
      </c>
      <c r="H81" s="151"/>
      <c r="I81" s="75" t="s">
        <v>6</v>
      </c>
      <c r="J81" s="152">
        <v>2782.5</v>
      </c>
      <c r="K81" s="152"/>
    </row>
    <row r="82" spans="1:11" ht="18.75" customHeight="1">
      <c r="A82" s="24">
        <v>2</v>
      </c>
      <c r="B82" s="24">
        <v>5</v>
      </c>
      <c r="C82" s="24">
        <v>2</v>
      </c>
      <c r="D82" s="24">
        <v>2</v>
      </c>
      <c r="E82" s="151" t="s">
        <v>22</v>
      </c>
      <c r="F82" s="151"/>
      <c r="G82" s="151" t="s">
        <v>23</v>
      </c>
      <c r="H82" s="151"/>
      <c r="I82" s="75" t="s">
        <v>7</v>
      </c>
      <c r="J82" s="152">
        <v>2464.5500000000002</v>
      </c>
      <c r="K82" s="152"/>
    </row>
    <row r="83" spans="1:11" ht="18.75" customHeight="1">
      <c r="A83" s="24">
        <v>2</v>
      </c>
      <c r="B83" s="24">
        <v>5</v>
      </c>
      <c r="C83" s="24">
        <v>2</v>
      </c>
      <c r="D83" s="24">
        <v>3</v>
      </c>
      <c r="E83" s="151" t="s">
        <v>22</v>
      </c>
      <c r="F83" s="151"/>
      <c r="G83" s="151" t="s">
        <v>23</v>
      </c>
      <c r="H83" s="151"/>
      <c r="I83" s="75" t="s">
        <v>8</v>
      </c>
      <c r="J83" s="152">
        <v>2182.9499999999998</v>
      </c>
      <c r="K83" s="152"/>
    </row>
    <row r="84" spans="1:11" ht="15.75" customHeight="1">
      <c r="A84" s="31"/>
      <c r="B84" s="31"/>
      <c r="C84" s="31"/>
      <c r="D84" s="31"/>
      <c r="E84" s="18"/>
      <c r="F84" s="18"/>
      <c r="G84" s="18"/>
      <c r="H84" s="18"/>
      <c r="I84" s="18"/>
      <c r="J84" s="18"/>
      <c r="K84" s="18"/>
    </row>
    <row r="85" spans="1:11" ht="18.75" customHeight="1">
      <c r="A85" s="24">
        <v>2</v>
      </c>
      <c r="B85" s="24">
        <v>5</v>
      </c>
      <c r="C85" s="24">
        <v>3</v>
      </c>
      <c r="D85" s="24">
        <v>1</v>
      </c>
      <c r="E85" s="151" t="s">
        <v>22</v>
      </c>
      <c r="F85" s="151"/>
      <c r="G85" s="151" t="s">
        <v>12</v>
      </c>
      <c r="H85" s="151"/>
      <c r="I85" s="75" t="s">
        <v>6</v>
      </c>
      <c r="J85" s="152">
        <v>3541.34</v>
      </c>
      <c r="K85" s="152"/>
    </row>
    <row r="86" spans="1:11" ht="18.75" customHeight="1">
      <c r="A86" s="24">
        <v>2</v>
      </c>
      <c r="B86" s="24">
        <v>5</v>
      </c>
      <c r="C86" s="24">
        <v>3</v>
      </c>
      <c r="D86" s="24">
        <v>2</v>
      </c>
      <c r="E86" s="151" t="s">
        <v>22</v>
      </c>
      <c r="F86" s="151"/>
      <c r="G86" s="151" t="s">
        <v>12</v>
      </c>
      <c r="H86" s="151"/>
      <c r="I86" s="75" t="s">
        <v>7</v>
      </c>
      <c r="J86" s="152">
        <v>3136.7</v>
      </c>
      <c r="K86" s="152"/>
    </row>
    <row r="87" spans="1:11" ht="18.75" customHeight="1">
      <c r="A87" s="24">
        <v>2</v>
      </c>
      <c r="B87" s="24">
        <v>5</v>
      </c>
      <c r="C87" s="24">
        <v>3</v>
      </c>
      <c r="D87" s="24">
        <v>3</v>
      </c>
      <c r="E87" s="151" t="s">
        <v>22</v>
      </c>
      <c r="F87" s="151"/>
      <c r="G87" s="151" t="s">
        <v>12</v>
      </c>
      <c r="H87" s="151"/>
      <c r="I87" s="75" t="s">
        <v>8</v>
      </c>
      <c r="J87" s="152">
        <v>2778.3</v>
      </c>
      <c r="K87" s="152"/>
    </row>
    <row r="88" spans="1:11" ht="15.75" customHeight="1">
      <c r="A88" s="31"/>
      <c r="B88" s="31"/>
      <c r="C88" s="31"/>
      <c r="D88" s="31"/>
      <c r="E88" s="18"/>
      <c r="F88" s="18"/>
      <c r="G88" s="18"/>
      <c r="H88" s="18"/>
      <c r="I88" s="31"/>
      <c r="J88" s="18"/>
      <c r="K88" s="18"/>
    </row>
    <row r="89" spans="1:11" ht="18.75" customHeight="1">
      <c r="A89" s="24">
        <v>2</v>
      </c>
      <c r="B89" s="24">
        <v>9</v>
      </c>
      <c r="C89" s="24">
        <v>0</v>
      </c>
      <c r="D89" s="24">
        <v>0</v>
      </c>
      <c r="E89" s="151" t="s">
        <v>39</v>
      </c>
      <c r="F89" s="151"/>
      <c r="G89" s="151" t="s">
        <v>164</v>
      </c>
      <c r="H89" s="151"/>
      <c r="I89" s="24" t="s">
        <v>164</v>
      </c>
      <c r="J89" s="152">
        <v>0</v>
      </c>
      <c r="K89" s="152"/>
    </row>
    <row r="90" spans="1:11" ht="18.75" customHeight="1">
      <c r="A90" s="19"/>
      <c r="B90" s="19"/>
      <c r="C90" s="19"/>
      <c r="D90" s="19"/>
      <c r="E90" s="19"/>
      <c r="F90" s="19"/>
      <c r="G90" s="19"/>
      <c r="H90" s="19"/>
      <c r="I90" s="19"/>
      <c r="J90" s="20"/>
      <c r="K90" s="20"/>
    </row>
    <row r="91" spans="1:11" ht="21" customHeight="1">
      <c r="A91" s="142" t="s">
        <v>205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4"/>
    </row>
    <row r="92" spans="1:11" ht="18.75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6"/>
      <c r="K92" s="147"/>
    </row>
    <row r="93" spans="1:11" s="8" customFormat="1" ht="21.75" customHeight="1">
      <c r="A93" s="145" t="s">
        <v>209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7"/>
    </row>
    <row r="94" spans="1:11" ht="18.75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6"/>
      <c r="K94" s="147"/>
    </row>
    <row r="95" spans="1:11" s="8" customFormat="1" ht="25.5" customHeight="1">
      <c r="A95" s="145" t="s">
        <v>206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7"/>
    </row>
    <row r="96" spans="1:11" ht="20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50"/>
    </row>
  </sheetData>
  <mergeCells count="201">
    <mergeCell ref="A1:K1"/>
    <mergeCell ref="A2:K2"/>
    <mergeCell ref="E5:H5"/>
    <mergeCell ref="J5:K5"/>
    <mergeCell ref="E4:K4"/>
    <mergeCell ref="E9:F9"/>
    <mergeCell ref="G9:H9"/>
    <mergeCell ref="E10:F10"/>
    <mergeCell ref="G10:H10"/>
    <mergeCell ref="E6:F6"/>
    <mergeCell ref="G6:H6"/>
    <mergeCell ref="J6:K6"/>
    <mergeCell ref="G7:H7"/>
    <mergeCell ref="J7:K7"/>
    <mergeCell ref="A5:D5"/>
    <mergeCell ref="E7:F7"/>
    <mergeCell ref="E8:F8"/>
    <mergeCell ref="G8:H8"/>
    <mergeCell ref="J8:K8"/>
    <mergeCell ref="J9:K9"/>
    <mergeCell ref="J10:K10"/>
    <mergeCell ref="J27:K27"/>
    <mergeCell ref="J28:K28"/>
    <mergeCell ref="E30:F30"/>
    <mergeCell ref="G30:H30"/>
    <mergeCell ref="J30:K30"/>
    <mergeCell ref="J31:K31"/>
    <mergeCell ref="J40:K40"/>
    <mergeCell ref="J41:K41"/>
    <mergeCell ref="E42:F42"/>
    <mergeCell ref="G42:H42"/>
    <mergeCell ref="J42:K42"/>
    <mergeCell ref="G32:H32"/>
    <mergeCell ref="E40:F40"/>
    <mergeCell ref="G40:H40"/>
    <mergeCell ref="E41:F41"/>
    <mergeCell ref="J37:K37"/>
    <mergeCell ref="J38:K38"/>
    <mergeCell ref="J32:K32"/>
    <mergeCell ref="E33:F33"/>
    <mergeCell ref="G33:H33"/>
    <mergeCell ref="J33:K33"/>
    <mergeCell ref="J34:K34"/>
    <mergeCell ref="J36:K36"/>
    <mergeCell ref="G41:H41"/>
    <mergeCell ref="J20:K20"/>
    <mergeCell ref="J21:K21"/>
    <mergeCell ref="J22:K22"/>
    <mergeCell ref="J24:K24"/>
    <mergeCell ref="J25:K25"/>
    <mergeCell ref="J26:K26"/>
    <mergeCell ref="E31:F31"/>
    <mergeCell ref="E22:F22"/>
    <mergeCell ref="G22:H22"/>
    <mergeCell ref="E20:F20"/>
    <mergeCell ref="G20:H20"/>
    <mergeCell ref="E21:F21"/>
    <mergeCell ref="G21:H21"/>
    <mergeCell ref="E26:F26"/>
    <mergeCell ref="G26:H26"/>
    <mergeCell ref="E27:F27"/>
    <mergeCell ref="G27:H27"/>
    <mergeCell ref="E28:F28"/>
    <mergeCell ref="G28:H28"/>
    <mergeCell ref="E24:F24"/>
    <mergeCell ref="G24:H24"/>
    <mergeCell ref="E25:F25"/>
    <mergeCell ref="G25:H25"/>
    <mergeCell ref="G31:H31"/>
    <mergeCell ref="J12:K12"/>
    <mergeCell ref="J13:K13"/>
    <mergeCell ref="J14:K14"/>
    <mergeCell ref="E19:F19"/>
    <mergeCell ref="G19:H19"/>
    <mergeCell ref="E16:F16"/>
    <mergeCell ref="G16:H16"/>
    <mergeCell ref="E14:F14"/>
    <mergeCell ref="G14:H14"/>
    <mergeCell ref="E15:F15"/>
    <mergeCell ref="G15:H15"/>
    <mergeCell ref="E12:F12"/>
    <mergeCell ref="G12:H12"/>
    <mergeCell ref="E13:F13"/>
    <mergeCell ref="G13:H13"/>
    <mergeCell ref="J15:K15"/>
    <mergeCell ref="J16:K16"/>
    <mergeCell ref="E18:F18"/>
    <mergeCell ref="G18:H18"/>
    <mergeCell ref="J18:K18"/>
    <mergeCell ref="J19:K19"/>
    <mergeCell ref="E36:F36"/>
    <mergeCell ref="G36:H36"/>
    <mergeCell ref="E37:F37"/>
    <mergeCell ref="G37:H37"/>
    <mergeCell ref="E38:F38"/>
    <mergeCell ref="G38:H38"/>
    <mergeCell ref="E34:F34"/>
    <mergeCell ref="G34:H34"/>
    <mergeCell ref="E32:F32"/>
    <mergeCell ref="E44:F44"/>
    <mergeCell ref="G44:H44"/>
    <mergeCell ref="J45:K45"/>
    <mergeCell ref="E46:F46"/>
    <mergeCell ref="G46:H46"/>
    <mergeCell ref="J46:K46"/>
    <mergeCell ref="G45:H45"/>
    <mergeCell ref="J44:K44"/>
    <mergeCell ref="E57:F57"/>
    <mergeCell ref="G57:H57"/>
    <mergeCell ref="J57:K57"/>
    <mergeCell ref="E48:F48"/>
    <mergeCell ref="G48:H48"/>
    <mergeCell ref="J48:K48"/>
    <mergeCell ref="E49:F49"/>
    <mergeCell ref="G49:H49"/>
    <mergeCell ref="J49:K49"/>
    <mergeCell ref="E50:F50"/>
    <mergeCell ref="G50:H50"/>
    <mergeCell ref="J50:K50"/>
    <mergeCell ref="J52:K52"/>
    <mergeCell ref="E45:F45"/>
    <mergeCell ref="E53:F53"/>
    <mergeCell ref="G53:H53"/>
    <mergeCell ref="J53:K53"/>
    <mergeCell ref="E54:F54"/>
    <mergeCell ref="G54:H54"/>
    <mergeCell ref="J54:K54"/>
    <mergeCell ref="E52:F52"/>
    <mergeCell ref="G52:H52"/>
    <mergeCell ref="E65:F65"/>
    <mergeCell ref="G65:H65"/>
    <mergeCell ref="J65:K65"/>
    <mergeCell ref="E66:F66"/>
    <mergeCell ref="G66:H66"/>
    <mergeCell ref="J66:K66"/>
    <mergeCell ref="E55:F55"/>
    <mergeCell ref="G55:H55"/>
    <mergeCell ref="J55:K55"/>
    <mergeCell ref="J61:K61"/>
    <mergeCell ref="J62:K62"/>
    <mergeCell ref="E63:F63"/>
    <mergeCell ref="G63:H63"/>
    <mergeCell ref="J63:K63"/>
    <mergeCell ref="E61:F61"/>
    <mergeCell ref="G61:H61"/>
    <mergeCell ref="E62:F62"/>
    <mergeCell ref="G62:H62"/>
    <mergeCell ref="J58:K58"/>
    <mergeCell ref="J59:K59"/>
    <mergeCell ref="E59:F59"/>
    <mergeCell ref="G59:H59"/>
    <mergeCell ref="E58:F58"/>
    <mergeCell ref="G58:H58"/>
    <mergeCell ref="E69:H69"/>
    <mergeCell ref="J69:K69"/>
    <mergeCell ref="E70:H70"/>
    <mergeCell ref="J70:K70"/>
    <mergeCell ref="E71:H71"/>
    <mergeCell ref="J71:K71"/>
    <mergeCell ref="E67:F67"/>
    <mergeCell ref="G67:H67"/>
    <mergeCell ref="J67:K67"/>
    <mergeCell ref="E73:H73"/>
    <mergeCell ref="J73:K73"/>
    <mergeCell ref="E74:H74"/>
    <mergeCell ref="J74:K74"/>
    <mergeCell ref="E75:H75"/>
    <mergeCell ref="J75:K75"/>
    <mergeCell ref="J77:K77"/>
    <mergeCell ref="J78:K78"/>
    <mergeCell ref="J79:K79"/>
    <mergeCell ref="E77:F77"/>
    <mergeCell ref="G77:H77"/>
    <mergeCell ref="E78:F78"/>
    <mergeCell ref="G78:H78"/>
    <mergeCell ref="E83:F83"/>
    <mergeCell ref="G83:H83"/>
    <mergeCell ref="J83:K83"/>
    <mergeCell ref="E85:F85"/>
    <mergeCell ref="G85:H85"/>
    <mergeCell ref="J85:K85"/>
    <mergeCell ref="E79:F79"/>
    <mergeCell ref="G79:H79"/>
    <mergeCell ref="E81:F81"/>
    <mergeCell ref="G81:H81"/>
    <mergeCell ref="J81:K81"/>
    <mergeCell ref="E82:F82"/>
    <mergeCell ref="G82:H82"/>
    <mergeCell ref="J82:K82"/>
    <mergeCell ref="A91:K92"/>
    <mergeCell ref="A93:K94"/>
    <mergeCell ref="A95:K96"/>
    <mergeCell ref="E89:F89"/>
    <mergeCell ref="G89:H89"/>
    <mergeCell ref="J89:K89"/>
    <mergeCell ref="E86:F86"/>
    <mergeCell ref="G86:H86"/>
    <mergeCell ref="J86:K86"/>
    <mergeCell ref="E87:F87"/>
    <mergeCell ref="G87:H87"/>
    <mergeCell ref="J87:K87"/>
  </mergeCells>
  <pageMargins left="0.70866141732283505" right="0.70866141732283505" top="0.74803149606299202" bottom="0.74803149606299202" header="0.31496062992126" footer="0.31496062992126"/>
  <pageSetup scale="91" orientation="portrait" verticalDpi="90" r:id="rId1"/>
  <rowBreaks count="2" manualBreakCount="2">
    <brk id="34" max="10" man="1"/>
    <brk id="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zoomScaleSheetLayoutView="100" workbookViewId="0">
      <selection activeCell="C62" sqref="C62:D62"/>
    </sheetView>
  </sheetViews>
  <sheetFormatPr baseColWidth="10" defaultColWidth="9.140625" defaultRowHeight="13.5"/>
  <cols>
    <col min="1" max="4" width="5" style="1" customWidth="1"/>
    <col min="5" max="5" width="29" style="1" customWidth="1"/>
    <col min="6" max="6" width="13.28515625" style="1" customWidth="1"/>
    <col min="7" max="7" width="9.5703125" style="1" customWidth="1"/>
    <col min="8" max="8" width="7.140625" style="37" customWidth="1"/>
    <col min="9" max="9" width="12.140625" style="1" customWidth="1"/>
    <col min="10" max="16384" width="9.140625" style="1"/>
  </cols>
  <sheetData>
    <row r="1" spans="1:9" ht="18.75" customHeight="1">
      <c r="A1" s="178" t="s">
        <v>109</v>
      </c>
      <c r="B1" s="179"/>
      <c r="C1" s="179"/>
      <c r="D1" s="179"/>
      <c r="E1" s="179"/>
      <c r="F1" s="179"/>
      <c r="G1" s="179"/>
      <c r="H1" s="179"/>
      <c r="I1" s="180"/>
    </row>
    <row r="2" spans="1:9" ht="18" customHeight="1">
      <c r="A2" s="96" t="s">
        <v>211</v>
      </c>
      <c r="B2" s="97"/>
      <c r="C2" s="97"/>
      <c r="D2" s="97"/>
      <c r="E2" s="97"/>
      <c r="F2" s="97"/>
      <c r="G2" s="97"/>
      <c r="H2" s="97"/>
      <c r="I2" s="98"/>
    </row>
    <row r="3" spans="1:9" ht="90" customHeight="1">
      <c r="A3" s="78" t="s">
        <v>154</v>
      </c>
      <c r="B3" s="78" t="s">
        <v>155</v>
      </c>
      <c r="C3" s="78" t="s">
        <v>156</v>
      </c>
      <c r="D3" s="78" t="s">
        <v>157</v>
      </c>
      <c r="E3" s="181" t="s">
        <v>185</v>
      </c>
      <c r="F3" s="182"/>
      <c r="G3" s="182"/>
      <c r="H3" s="182"/>
      <c r="I3" s="183"/>
    </row>
    <row r="4" spans="1:9" ht="38.25" customHeight="1">
      <c r="A4" s="101" t="s">
        <v>158</v>
      </c>
      <c r="B4" s="102"/>
      <c r="C4" s="102"/>
      <c r="D4" s="141"/>
      <c r="E4" s="28" t="s">
        <v>160</v>
      </c>
      <c r="F4" s="27" t="s">
        <v>161</v>
      </c>
      <c r="G4" s="79" t="s">
        <v>162</v>
      </c>
      <c r="H4" s="34" t="s">
        <v>163</v>
      </c>
      <c r="I4" s="27" t="s">
        <v>207</v>
      </c>
    </row>
    <row r="5" spans="1:9" ht="18" customHeight="1">
      <c r="A5" s="25">
        <v>1</v>
      </c>
      <c r="B5" s="25">
        <v>0</v>
      </c>
      <c r="C5" s="25">
        <v>1</v>
      </c>
      <c r="D5" s="25">
        <v>1</v>
      </c>
      <c r="E5" s="169" t="s">
        <v>24</v>
      </c>
      <c r="F5" s="169" t="s">
        <v>25</v>
      </c>
      <c r="G5" s="9">
        <v>1</v>
      </c>
      <c r="H5" s="35" t="s">
        <v>164</v>
      </c>
      <c r="I5" s="26">
        <v>89763</v>
      </c>
    </row>
    <row r="6" spans="1:9" ht="18" customHeight="1">
      <c r="A6" s="25">
        <v>1</v>
      </c>
      <c r="B6" s="25">
        <v>0</v>
      </c>
      <c r="C6" s="25">
        <v>2</v>
      </c>
      <c r="D6" s="25">
        <v>1</v>
      </c>
      <c r="E6" s="170"/>
      <c r="F6" s="170" t="s">
        <v>25</v>
      </c>
      <c r="G6" s="9">
        <v>2</v>
      </c>
      <c r="H6" s="35" t="s">
        <v>164</v>
      </c>
      <c r="I6" s="26">
        <v>67382</v>
      </c>
    </row>
    <row r="7" spans="1:9" ht="18" customHeight="1">
      <c r="A7" s="25">
        <v>1</v>
      </c>
      <c r="B7" s="25">
        <v>0</v>
      </c>
      <c r="C7" s="25">
        <v>3</v>
      </c>
      <c r="D7" s="25">
        <v>1</v>
      </c>
      <c r="E7" s="170"/>
      <c r="F7" s="170" t="s">
        <v>25</v>
      </c>
      <c r="G7" s="9">
        <v>3</v>
      </c>
      <c r="H7" s="35" t="s">
        <v>164</v>
      </c>
      <c r="I7" s="26">
        <v>33920</v>
      </c>
    </row>
    <row r="8" spans="1:9" ht="18" customHeight="1" thickBot="1">
      <c r="A8" s="32">
        <v>1</v>
      </c>
      <c r="B8" s="32">
        <v>0</v>
      </c>
      <c r="C8" s="32">
        <v>4</v>
      </c>
      <c r="D8" s="32">
        <v>1</v>
      </c>
      <c r="E8" s="171"/>
      <c r="F8" s="171" t="s">
        <v>25</v>
      </c>
      <c r="G8" s="33">
        <v>4</v>
      </c>
      <c r="H8" s="36" t="s">
        <v>164</v>
      </c>
      <c r="I8" s="42">
        <v>15553</v>
      </c>
    </row>
    <row r="9" spans="1:9" ht="18" customHeight="1" thickTop="1">
      <c r="A9" s="25">
        <v>1</v>
      </c>
      <c r="B9" s="25">
        <v>1</v>
      </c>
      <c r="C9" s="25">
        <v>1</v>
      </c>
      <c r="D9" s="25">
        <v>1</v>
      </c>
      <c r="E9" s="169" t="s">
        <v>24</v>
      </c>
      <c r="F9" s="169" t="s">
        <v>107</v>
      </c>
      <c r="G9" s="9">
        <v>1</v>
      </c>
      <c r="H9" s="40" t="s">
        <v>164</v>
      </c>
      <c r="I9" s="26">
        <v>89763</v>
      </c>
    </row>
    <row r="10" spans="1:9" ht="18" customHeight="1">
      <c r="A10" s="25">
        <v>1</v>
      </c>
      <c r="B10" s="25">
        <v>1</v>
      </c>
      <c r="C10" s="25">
        <v>2</v>
      </c>
      <c r="D10" s="25">
        <v>1</v>
      </c>
      <c r="E10" s="170" t="s">
        <v>24</v>
      </c>
      <c r="F10" s="170" t="s">
        <v>107</v>
      </c>
      <c r="G10" s="9">
        <v>2</v>
      </c>
      <c r="H10" s="35" t="s">
        <v>164</v>
      </c>
      <c r="I10" s="26">
        <v>67382</v>
      </c>
    </row>
    <row r="11" spans="1:9" ht="18" customHeight="1">
      <c r="A11" s="25">
        <v>1</v>
      </c>
      <c r="B11" s="25">
        <v>1</v>
      </c>
      <c r="C11" s="25">
        <v>3</v>
      </c>
      <c r="D11" s="25">
        <v>1</v>
      </c>
      <c r="E11" s="170" t="s">
        <v>24</v>
      </c>
      <c r="F11" s="170" t="s">
        <v>107</v>
      </c>
      <c r="G11" s="9">
        <v>3</v>
      </c>
      <c r="H11" s="35" t="s">
        <v>164</v>
      </c>
      <c r="I11" s="26">
        <v>33920</v>
      </c>
    </row>
    <row r="12" spans="1:9" ht="18" customHeight="1" thickBot="1">
      <c r="A12" s="32">
        <v>1</v>
      </c>
      <c r="B12" s="32">
        <v>1</v>
      </c>
      <c r="C12" s="32">
        <v>4</v>
      </c>
      <c r="D12" s="32">
        <v>1</v>
      </c>
      <c r="E12" s="171" t="s">
        <v>24</v>
      </c>
      <c r="F12" s="171" t="s">
        <v>107</v>
      </c>
      <c r="G12" s="33">
        <v>4</v>
      </c>
      <c r="H12" s="36" t="s">
        <v>164</v>
      </c>
      <c r="I12" s="42">
        <v>15553</v>
      </c>
    </row>
    <row r="13" spans="1:9" ht="18" customHeight="1" thickTop="1">
      <c r="A13" s="25">
        <v>1</v>
      </c>
      <c r="B13" s="25">
        <v>2</v>
      </c>
      <c r="C13" s="25">
        <v>1</v>
      </c>
      <c r="D13" s="25">
        <v>1</v>
      </c>
      <c r="E13" s="169" t="s">
        <v>24</v>
      </c>
      <c r="F13" s="169" t="s">
        <v>108</v>
      </c>
      <c r="G13" s="9">
        <v>1</v>
      </c>
      <c r="H13" s="40" t="s">
        <v>164</v>
      </c>
      <c r="I13" s="26">
        <v>89763</v>
      </c>
    </row>
    <row r="14" spans="1:9" ht="18" customHeight="1">
      <c r="A14" s="25">
        <v>1</v>
      </c>
      <c r="B14" s="25">
        <v>2</v>
      </c>
      <c r="C14" s="25">
        <v>2</v>
      </c>
      <c r="D14" s="25">
        <v>1</v>
      </c>
      <c r="E14" s="170" t="s">
        <v>24</v>
      </c>
      <c r="F14" s="170" t="s">
        <v>108</v>
      </c>
      <c r="G14" s="9">
        <v>2</v>
      </c>
      <c r="H14" s="35" t="s">
        <v>164</v>
      </c>
      <c r="I14" s="26">
        <v>67382</v>
      </c>
    </row>
    <row r="15" spans="1:9" ht="18" customHeight="1">
      <c r="A15" s="25">
        <v>1</v>
      </c>
      <c r="B15" s="25">
        <v>2</v>
      </c>
      <c r="C15" s="25">
        <v>3</v>
      </c>
      <c r="D15" s="25">
        <v>1</v>
      </c>
      <c r="E15" s="170" t="s">
        <v>24</v>
      </c>
      <c r="F15" s="170" t="s">
        <v>108</v>
      </c>
      <c r="G15" s="9">
        <v>3</v>
      </c>
      <c r="H15" s="35" t="s">
        <v>164</v>
      </c>
      <c r="I15" s="26">
        <v>33920</v>
      </c>
    </row>
    <row r="16" spans="1:9" ht="18" customHeight="1" thickBot="1">
      <c r="A16" s="32">
        <v>1</v>
      </c>
      <c r="B16" s="32">
        <v>2</v>
      </c>
      <c r="C16" s="32">
        <v>4</v>
      </c>
      <c r="D16" s="32">
        <v>1</v>
      </c>
      <c r="E16" s="171" t="s">
        <v>24</v>
      </c>
      <c r="F16" s="171" t="s">
        <v>108</v>
      </c>
      <c r="G16" s="33">
        <v>4</v>
      </c>
      <c r="H16" s="36" t="s">
        <v>164</v>
      </c>
      <c r="I16" s="42">
        <v>15553</v>
      </c>
    </row>
    <row r="17" spans="1:9" ht="18" customHeight="1" thickTop="1">
      <c r="A17" s="25">
        <v>2</v>
      </c>
      <c r="B17" s="25">
        <v>0</v>
      </c>
      <c r="C17" s="25">
        <v>1</v>
      </c>
      <c r="D17" s="25">
        <v>1</v>
      </c>
      <c r="E17" s="169" t="s">
        <v>27</v>
      </c>
      <c r="F17" s="169" t="s">
        <v>25</v>
      </c>
      <c r="G17" s="9">
        <v>1</v>
      </c>
      <c r="H17" s="40" t="s">
        <v>164</v>
      </c>
      <c r="I17" s="26">
        <v>100000</v>
      </c>
    </row>
    <row r="18" spans="1:9" ht="18" customHeight="1">
      <c r="A18" s="25">
        <v>2</v>
      </c>
      <c r="B18" s="25">
        <v>0</v>
      </c>
      <c r="C18" s="25">
        <v>2</v>
      </c>
      <c r="D18" s="25">
        <v>1</v>
      </c>
      <c r="E18" s="170" t="s">
        <v>27</v>
      </c>
      <c r="F18" s="170" t="s">
        <v>25</v>
      </c>
      <c r="G18" s="9">
        <v>2</v>
      </c>
      <c r="H18" s="35" t="s">
        <v>164</v>
      </c>
      <c r="I18" s="26">
        <v>80000</v>
      </c>
    </row>
    <row r="19" spans="1:9" ht="18" customHeight="1">
      <c r="A19" s="25">
        <v>2</v>
      </c>
      <c r="B19" s="25">
        <v>0</v>
      </c>
      <c r="C19" s="25">
        <v>3</v>
      </c>
      <c r="D19" s="25">
        <v>1</v>
      </c>
      <c r="E19" s="170" t="s">
        <v>27</v>
      </c>
      <c r="F19" s="170" t="s">
        <v>25</v>
      </c>
      <c r="G19" s="9">
        <v>3</v>
      </c>
      <c r="H19" s="35" t="s">
        <v>164</v>
      </c>
      <c r="I19" s="26">
        <v>60000</v>
      </c>
    </row>
    <row r="20" spans="1:9" ht="18" customHeight="1" thickBot="1">
      <c r="A20" s="32">
        <v>2</v>
      </c>
      <c r="B20" s="32">
        <v>0</v>
      </c>
      <c r="C20" s="32">
        <v>4</v>
      </c>
      <c r="D20" s="32">
        <v>1</v>
      </c>
      <c r="E20" s="171" t="s">
        <v>27</v>
      </c>
      <c r="F20" s="171" t="s">
        <v>25</v>
      </c>
      <c r="G20" s="33">
        <v>4</v>
      </c>
      <c r="H20" s="36" t="s">
        <v>164</v>
      </c>
      <c r="I20" s="42">
        <v>40000</v>
      </c>
    </row>
    <row r="21" spans="1:9" ht="18" customHeight="1" thickTop="1">
      <c r="A21" s="25">
        <v>2</v>
      </c>
      <c r="B21" s="25">
        <v>1</v>
      </c>
      <c r="C21" s="25">
        <v>1</v>
      </c>
      <c r="D21" s="25">
        <v>1</v>
      </c>
      <c r="E21" s="172" t="s">
        <v>27</v>
      </c>
      <c r="F21" s="172" t="s">
        <v>107</v>
      </c>
      <c r="G21" s="9">
        <v>1</v>
      </c>
      <c r="H21" s="40" t="s">
        <v>164</v>
      </c>
      <c r="I21" s="26">
        <v>100000</v>
      </c>
    </row>
    <row r="22" spans="1:9" ht="18" customHeight="1">
      <c r="A22" s="25">
        <v>2</v>
      </c>
      <c r="B22" s="25">
        <v>1</v>
      </c>
      <c r="C22" s="25">
        <v>2</v>
      </c>
      <c r="D22" s="25">
        <v>1</v>
      </c>
      <c r="E22" s="173"/>
      <c r="F22" s="173" t="s">
        <v>107</v>
      </c>
      <c r="G22" s="9">
        <v>2</v>
      </c>
      <c r="H22" s="35" t="s">
        <v>164</v>
      </c>
      <c r="I22" s="26">
        <v>80000</v>
      </c>
    </row>
    <row r="23" spans="1:9" ht="18" customHeight="1">
      <c r="A23" s="25">
        <v>2</v>
      </c>
      <c r="B23" s="25">
        <v>1</v>
      </c>
      <c r="C23" s="25">
        <v>3</v>
      </c>
      <c r="D23" s="25">
        <v>1</v>
      </c>
      <c r="E23" s="173"/>
      <c r="F23" s="173" t="s">
        <v>107</v>
      </c>
      <c r="G23" s="9">
        <v>3</v>
      </c>
      <c r="H23" s="35" t="s">
        <v>164</v>
      </c>
      <c r="I23" s="26">
        <v>60000</v>
      </c>
    </row>
    <row r="24" spans="1:9" ht="18" customHeight="1">
      <c r="A24" s="25">
        <v>2</v>
      </c>
      <c r="B24" s="25">
        <v>1</v>
      </c>
      <c r="C24" s="25">
        <v>4</v>
      </c>
      <c r="D24" s="25">
        <v>1</v>
      </c>
      <c r="E24" s="173"/>
      <c r="F24" s="173" t="s">
        <v>107</v>
      </c>
      <c r="G24" s="9">
        <v>4</v>
      </c>
      <c r="H24" s="35" t="s">
        <v>164</v>
      </c>
      <c r="I24" s="26">
        <v>40000</v>
      </c>
    </row>
    <row r="25" spans="1:9" ht="18" customHeight="1" thickBot="1">
      <c r="A25" s="32">
        <v>2</v>
      </c>
      <c r="B25" s="32">
        <v>1</v>
      </c>
      <c r="C25" s="32">
        <v>5</v>
      </c>
      <c r="D25" s="32">
        <v>1</v>
      </c>
      <c r="E25" s="174"/>
      <c r="F25" s="174" t="s">
        <v>107</v>
      </c>
      <c r="G25" s="33">
        <v>5</v>
      </c>
      <c r="H25" s="36" t="s">
        <v>164</v>
      </c>
      <c r="I25" s="42" t="s">
        <v>164</v>
      </c>
    </row>
    <row r="26" spans="1:9" ht="18" customHeight="1" thickTop="1">
      <c r="A26" s="38">
        <v>2</v>
      </c>
      <c r="B26" s="38">
        <v>2</v>
      </c>
      <c r="C26" s="38">
        <v>1</v>
      </c>
      <c r="D26" s="38">
        <v>1</v>
      </c>
      <c r="E26" s="169" t="s">
        <v>27</v>
      </c>
      <c r="F26" s="169" t="s">
        <v>108</v>
      </c>
      <c r="G26" s="39">
        <v>1</v>
      </c>
      <c r="H26" s="40" t="s">
        <v>164</v>
      </c>
      <c r="I26" s="41">
        <v>100000</v>
      </c>
    </row>
    <row r="27" spans="1:9" ht="18" customHeight="1">
      <c r="A27" s="25">
        <v>2</v>
      </c>
      <c r="B27" s="25">
        <v>2</v>
      </c>
      <c r="C27" s="25">
        <v>2</v>
      </c>
      <c r="D27" s="25">
        <v>1</v>
      </c>
      <c r="E27" s="170" t="s">
        <v>27</v>
      </c>
      <c r="F27" s="170" t="s">
        <v>108</v>
      </c>
      <c r="G27" s="9">
        <v>2</v>
      </c>
      <c r="H27" s="35" t="s">
        <v>164</v>
      </c>
      <c r="I27" s="26">
        <v>80000</v>
      </c>
    </row>
    <row r="28" spans="1:9" ht="18" customHeight="1">
      <c r="A28" s="25">
        <v>2</v>
      </c>
      <c r="B28" s="25">
        <v>2</v>
      </c>
      <c r="C28" s="25">
        <v>3</v>
      </c>
      <c r="D28" s="25">
        <v>1</v>
      </c>
      <c r="E28" s="170" t="s">
        <v>27</v>
      </c>
      <c r="F28" s="170" t="s">
        <v>108</v>
      </c>
      <c r="G28" s="9">
        <v>3</v>
      </c>
      <c r="H28" s="35" t="s">
        <v>164</v>
      </c>
      <c r="I28" s="26">
        <v>60000</v>
      </c>
    </row>
    <row r="29" spans="1:9" ht="18" customHeight="1" thickBot="1">
      <c r="A29" s="32">
        <v>2</v>
      </c>
      <c r="B29" s="32">
        <v>2</v>
      </c>
      <c r="C29" s="32">
        <v>4</v>
      </c>
      <c r="D29" s="32">
        <v>1</v>
      </c>
      <c r="E29" s="171" t="s">
        <v>27</v>
      </c>
      <c r="F29" s="171" t="s">
        <v>108</v>
      </c>
      <c r="G29" s="33">
        <v>4</v>
      </c>
      <c r="H29" s="36" t="s">
        <v>164</v>
      </c>
      <c r="I29" s="42">
        <v>40000</v>
      </c>
    </row>
    <row r="30" spans="1:9" ht="18" customHeight="1" thickTop="1">
      <c r="A30" s="25">
        <v>3</v>
      </c>
      <c r="B30" s="25">
        <v>0</v>
      </c>
      <c r="C30" s="25">
        <v>1</v>
      </c>
      <c r="D30" s="25">
        <v>1</v>
      </c>
      <c r="E30" s="172" t="s">
        <v>103</v>
      </c>
      <c r="F30" s="169" t="s">
        <v>25</v>
      </c>
      <c r="G30" s="25">
        <v>1</v>
      </c>
      <c r="H30" s="40" t="s">
        <v>164</v>
      </c>
      <c r="I30" s="26">
        <v>115000</v>
      </c>
    </row>
    <row r="31" spans="1:9" ht="18" customHeight="1">
      <c r="A31" s="25">
        <v>3</v>
      </c>
      <c r="B31" s="25">
        <v>0</v>
      </c>
      <c r="C31" s="25">
        <v>2</v>
      </c>
      <c r="D31" s="25">
        <v>1</v>
      </c>
      <c r="E31" s="173"/>
      <c r="F31" s="170" t="s">
        <v>25</v>
      </c>
      <c r="G31" s="25">
        <v>2</v>
      </c>
      <c r="H31" s="35" t="s">
        <v>164</v>
      </c>
      <c r="I31" s="26">
        <v>95000</v>
      </c>
    </row>
    <row r="32" spans="1:9" ht="18" customHeight="1">
      <c r="A32" s="25">
        <v>3</v>
      </c>
      <c r="B32" s="25">
        <v>0</v>
      </c>
      <c r="C32" s="25">
        <v>3</v>
      </c>
      <c r="D32" s="25">
        <v>1</v>
      </c>
      <c r="E32" s="173"/>
      <c r="F32" s="170" t="s">
        <v>25</v>
      </c>
      <c r="G32" s="25">
        <v>3</v>
      </c>
      <c r="H32" s="35" t="s">
        <v>164</v>
      </c>
      <c r="I32" s="26">
        <v>75000</v>
      </c>
    </row>
    <row r="33" spans="1:9" ht="18" customHeight="1" thickBot="1">
      <c r="A33" s="32">
        <v>3</v>
      </c>
      <c r="B33" s="32">
        <v>0</v>
      </c>
      <c r="C33" s="32">
        <v>4</v>
      </c>
      <c r="D33" s="32">
        <v>1</v>
      </c>
      <c r="E33" s="174"/>
      <c r="F33" s="171" t="s">
        <v>25</v>
      </c>
      <c r="G33" s="32">
        <v>4</v>
      </c>
      <c r="H33" s="36" t="s">
        <v>164</v>
      </c>
      <c r="I33" s="42">
        <v>75000</v>
      </c>
    </row>
    <row r="34" spans="1:9" ht="18" customHeight="1" thickTop="1">
      <c r="A34" s="25">
        <v>3</v>
      </c>
      <c r="B34" s="25">
        <v>1</v>
      </c>
      <c r="C34" s="25">
        <v>1</v>
      </c>
      <c r="D34" s="25">
        <v>1</v>
      </c>
      <c r="E34" s="169" t="s">
        <v>103</v>
      </c>
      <c r="F34" s="169" t="s">
        <v>107</v>
      </c>
      <c r="G34" s="25">
        <v>1</v>
      </c>
      <c r="H34" s="40" t="s">
        <v>164</v>
      </c>
      <c r="I34" s="26">
        <v>115000</v>
      </c>
    </row>
    <row r="35" spans="1:9" ht="18" customHeight="1">
      <c r="A35" s="25">
        <v>3</v>
      </c>
      <c r="B35" s="25">
        <v>1</v>
      </c>
      <c r="C35" s="25">
        <v>2</v>
      </c>
      <c r="D35" s="25">
        <v>1</v>
      </c>
      <c r="E35" s="170" t="s">
        <v>103</v>
      </c>
      <c r="F35" s="170" t="s">
        <v>107</v>
      </c>
      <c r="G35" s="25">
        <v>2</v>
      </c>
      <c r="H35" s="35" t="s">
        <v>164</v>
      </c>
      <c r="I35" s="26">
        <v>95000</v>
      </c>
    </row>
    <row r="36" spans="1:9" ht="18" customHeight="1">
      <c r="A36" s="25">
        <v>3</v>
      </c>
      <c r="B36" s="25">
        <v>1</v>
      </c>
      <c r="C36" s="25">
        <v>3</v>
      </c>
      <c r="D36" s="25">
        <v>1</v>
      </c>
      <c r="E36" s="170" t="s">
        <v>103</v>
      </c>
      <c r="F36" s="170" t="s">
        <v>107</v>
      </c>
      <c r="G36" s="25">
        <v>3</v>
      </c>
      <c r="H36" s="35" t="s">
        <v>164</v>
      </c>
      <c r="I36" s="26">
        <v>75000</v>
      </c>
    </row>
    <row r="37" spans="1:9" ht="18" customHeight="1" thickBot="1">
      <c r="A37" s="32">
        <v>3</v>
      </c>
      <c r="B37" s="32">
        <v>1</v>
      </c>
      <c r="C37" s="32">
        <v>4</v>
      </c>
      <c r="D37" s="32">
        <v>1</v>
      </c>
      <c r="E37" s="171" t="s">
        <v>103</v>
      </c>
      <c r="F37" s="171" t="s">
        <v>107</v>
      </c>
      <c r="G37" s="32">
        <v>4</v>
      </c>
      <c r="H37" s="36" t="s">
        <v>164</v>
      </c>
      <c r="I37" s="42">
        <v>75000</v>
      </c>
    </row>
    <row r="38" spans="1:9" ht="18" customHeight="1" thickTop="1">
      <c r="A38" s="25">
        <v>4</v>
      </c>
      <c r="B38" s="25">
        <v>0</v>
      </c>
      <c r="C38" s="25">
        <v>1</v>
      </c>
      <c r="D38" s="25">
        <v>1</v>
      </c>
      <c r="E38" s="169" t="s">
        <v>104</v>
      </c>
      <c r="F38" s="169" t="s">
        <v>108</v>
      </c>
      <c r="G38" s="9">
        <v>1</v>
      </c>
      <c r="H38" s="40" t="s">
        <v>164</v>
      </c>
      <c r="I38" s="26">
        <v>175000</v>
      </c>
    </row>
    <row r="39" spans="1:9" ht="18" customHeight="1">
      <c r="A39" s="25">
        <v>4</v>
      </c>
      <c r="B39" s="25">
        <v>0</v>
      </c>
      <c r="C39" s="25">
        <v>2</v>
      </c>
      <c r="D39" s="25">
        <v>1</v>
      </c>
      <c r="E39" s="170" t="s">
        <v>104</v>
      </c>
      <c r="F39" s="170" t="s">
        <v>108</v>
      </c>
      <c r="G39" s="9">
        <v>2</v>
      </c>
      <c r="H39" s="35" t="s">
        <v>164</v>
      </c>
      <c r="I39" s="26">
        <v>155000</v>
      </c>
    </row>
    <row r="40" spans="1:9" ht="18" customHeight="1">
      <c r="A40" s="25">
        <v>4</v>
      </c>
      <c r="B40" s="25">
        <v>0</v>
      </c>
      <c r="C40" s="25">
        <v>3</v>
      </c>
      <c r="D40" s="25">
        <v>1</v>
      </c>
      <c r="E40" s="170" t="s">
        <v>104</v>
      </c>
      <c r="F40" s="170" t="s">
        <v>108</v>
      </c>
      <c r="G40" s="9">
        <v>3</v>
      </c>
      <c r="H40" s="35" t="s">
        <v>164</v>
      </c>
      <c r="I40" s="26">
        <v>135000</v>
      </c>
    </row>
    <row r="41" spans="1:9" ht="18" customHeight="1" thickBot="1">
      <c r="A41" s="32">
        <v>4</v>
      </c>
      <c r="B41" s="32">
        <v>0</v>
      </c>
      <c r="C41" s="32">
        <v>4</v>
      </c>
      <c r="D41" s="32">
        <v>1</v>
      </c>
      <c r="E41" s="171" t="s">
        <v>104</v>
      </c>
      <c r="F41" s="171" t="s">
        <v>108</v>
      </c>
      <c r="G41" s="33">
        <v>4</v>
      </c>
      <c r="H41" s="36" t="s">
        <v>164</v>
      </c>
      <c r="I41" s="42">
        <v>115000</v>
      </c>
    </row>
    <row r="42" spans="1:9" ht="18" customHeight="1" thickTop="1">
      <c r="A42" s="25">
        <v>4</v>
      </c>
      <c r="B42" s="25">
        <v>1</v>
      </c>
      <c r="C42" s="25">
        <v>1</v>
      </c>
      <c r="D42" s="25">
        <v>1</v>
      </c>
      <c r="E42" s="169" t="s">
        <v>104</v>
      </c>
      <c r="F42" s="169" t="s">
        <v>107</v>
      </c>
      <c r="G42" s="9">
        <v>1</v>
      </c>
      <c r="H42" s="40" t="s">
        <v>164</v>
      </c>
      <c r="I42" s="26">
        <v>175000</v>
      </c>
    </row>
    <row r="43" spans="1:9" ht="18" customHeight="1">
      <c r="A43" s="25">
        <v>4</v>
      </c>
      <c r="B43" s="25">
        <v>1</v>
      </c>
      <c r="C43" s="25">
        <v>2</v>
      </c>
      <c r="D43" s="25">
        <v>1</v>
      </c>
      <c r="E43" s="170" t="s">
        <v>104</v>
      </c>
      <c r="F43" s="170" t="s">
        <v>107</v>
      </c>
      <c r="G43" s="9">
        <v>2</v>
      </c>
      <c r="H43" s="35" t="s">
        <v>164</v>
      </c>
      <c r="I43" s="26">
        <v>155000</v>
      </c>
    </row>
    <row r="44" spans="1:9" ht="18" customHeight="1">
      <c r="A44" s="25">
        <v>4</v>
      </c>
      <c r="B44" s="25">
        <v>1</v>
      </c>
      <c r="C44" s="25">
        <v>3</v>
      </c>
      <c r="D44" s="25">
        <v>1</v>
      </c>
      <c r="E44" s="170" t="s">
        <v>104</v>
      </c>
      <c r="F44" s="170" t="s">
        <v>107</v>
      </c>
      <c r="G44" s="9">
        <v>3</v>
      </c>
      <c r="H44" s="35" t="s">
        <v>164</v>
      </c>
      <c r="I44" s="26">
        <v>135000</v>
      </c>
    </row>
    <row r="45" spans="1:9" ht="18" customHeight="1" thickBot="1">
      <c r="A45" s="32">
        <v>4</v>
      </c>
      <c r="B45" s="32">
        <v>1</v>
      </c>
      <c r="C45" s="32">
        <v>4</v>
      </c>
      <c r="D45" s="32">
        <v>1</v>
      </c>
      <c r="E45" s="171" t="s">
        <v>104</v>
      </c>
      <c r="F45" s="171" t="s">
        <v>107</v>
      </c>
      <c r="G45" s="33">
        <v>4</v>
      </c>
      <c r="H45" s="36" t="s">
        <v>164</v>
      </c>
      <c r="I45" s="42">
        <v>115000</v>
      </c>
    </row>
    <row r="46" spans="1:9" ht="18" customHeight="1" thickTop="1">
      <c r="A46" s="25">
        <v>4</v>
      </c>
      <c r="B46" s="25">
        <v>2</v>
      </c>
      <c r="C46" s="25">
        <v>1</v>
      </c>
      <c r="D46" s="25">
        <v>1</v>
      </c>
      <c r="E46" s="169" t="s">
        <v>104</v>
      </c>
      <c r="F46" s="169" t="s">
        <v>108</v>
      </c>
      <c r="G46" s="9">
        <v>1</v>
      </c>
      <c r="H46" s="40" t="s">
        <v>164</v>
      </c>
      <c r="I46" s="26">
        <v>175000</v>
      </c>
    </row>
    <row r="47" spans="1:9" ht="18" customHeight="1">
      <c r="A47" s="25">
        <v>4</v>
      </c>
      <c r="B47" s="25">
        <v>2</v>
      </c>
      <c r="C47" s="25">
        <v>2</v>
      </c>
      <c r="D47" s="25">
        <v>1</v>
      </c>
      <c r="E47" s="170" t="s">
        <v>104</v>
      </c>
      <c r="F47" s="170" t="s">
        <v>108</v>
      </c>
      <c r="G47" s="9">
        <v>2</v>
      </c>
      <c r="H47" s="35" t="s">
        <v>164</v>
      </c>
      <c r="I47" s="26">
        <v>155000</v>
      </c>
    </row>
    <row r="48" spans="1:9" ht="18" customHeight="1">
      <c r="A48" s="25">
        <v>4</v>
      </c>
      <c r="B48" s="25">
        <v>2</v>
      </c>
      <c r="C48" s="25">
        <v>3</v>
      </c>
      <c r="D48" s="25">
        <v>1</v>
      </c>
      <c r="E48" s="170" t="s">
        <v>104</v>
      </c>
      <c r="F48" s="170" t="s">
        <v>108</v>
      </c>
      <c r="G48" s="9">
        <v>3</v>
      </c>
      <c r="H48" s="35" t="s">
        <v>164</v>
      </c>
      <c r="I48" s="26">
        <v>135000</v>
      </c>
    </row>
    <row r="49" spans="1:9" ht="18" customHeight="1" thickBot="1">
      <c r="A49" s="32">
        <v>4</v>
      </c>
      <c r="B49" s="32">
        <v>2</v>
      </c>
      <c r="C49" s="32">
        <v>4</v>
      </c>
      <c r="D49" s="32">
        <v>1</v>
      </c>
      <c r="E49" s="171" t="s">
        <v>104</v>
      </c>
      <c r="F49" s="171" t="s">
        <v>108</v>
      </c>
      <c r="G49" s="33">
        <v>4</v>
      </c>
      <c r="H49" s="36" t="s">
        <v>164</v>
      </c>
      <c r="I49" s="42">
        <v>115000</v>
      </c>
    </row>
    <row r="50" spans="1:9" ht="18" customHeight="1" thickTop="1">
      <c r="A50" s="25">
        <v>5</v>
      </c>
      <c r="B50" s="25">
        <v>0</v>
      </c>
      <c r="C50" s="25">
        <v>1</v>
      </c>
      <c r="D50" s="25">
        <v>1</v>
      </c>
      <c r="E50" s="169" t="s">
        <v>106</v>
      </c>
      <c r="F50" s="169" t="s">
        <v>25</v>
      </c>
      <c r="G50" s="9">
        <v>1</v>
      </c>
      <c r="H50" s="40" t="s">
        <v>164</v>
      </c>
      <c r="I50" s="26">
        <v>170000</v>
      </c>
    </row>
    <row r="51" spans="1:9" ht="18" customHeight="1">
      <c r="A51" s="25">
        <v>5</v>
      </c>
      <c r="B51" s="25">
        <v>0</v>
      </c>
      <c r="C51" s="25">
        <v>2</v>
      </c>
      <c r="D51" s="25">
        <v>1</v>
      </c>
      <c r="E51" s="170" t="s">
        <v>106</v>
      </c>
      <c r="F51" s="170" t="s">
        <v>25</v>
      </c>
      <c r="G51" s="9">
        <v>2</v>
      </c>
      <c r="H51" s="35" t="s">
        <v>164</v>
      </c>
      <c r="I51" s="26">
        <v>145000</v>
      </c>
    </row>
    <row r="52" spans="1:9" ht="18" customHeight="1">
      <c r="A52" s="25">
        <v>5</v>
      </c>
      <c r="B52" s="25">
        <v>0</v>
      </c>
      <c r="C52" s="25">
        <v>3</v>
      </c>
      <c r="D52" s="25">
        <v>1</v>
      </c>
      <c r="E52" s="170" t="s">
        <v>106</v>
      </c>
      <c r="F52" s="170" t="s">
        <v>25</v>
      </c>
      <c r="G52" s="9">
        <v>3</v>
      </c>
      <c r="H52" s="35" t="s">
        <v>164</v>
      </c>
      <c r="I52" s="26">
        <v>115000</v>
      </c>
    </row>
    <row r="53" spans="1:9" ht="18" customHeight="1" thickBot="1">
      <c r="A53" s="32">
        <v>5</v>
      </c>
      <c r="B53" s="32">
        <v>0</v>
      </c>
      <c r="C53" s="32">
        <v>4</v>
      </c>
      <c r="D53" s="32">
        <v>1</v>
      </c>
      <c r="E53" s="171" t="s">
        <v>106</v>
      </c>
      <c r="F53" s="171" t="s">
        <v>25</v>
      </c>
      <c r="G53" s="33">
        <v>4</v>
      </c>
      <c r="H53" s="36" t="s">
        <v>164</v>
      </c>
      <c r="I53" s="42">
        <v>110000</v>
      </c>
    </row>
    <row r="54" spans="1:9" ht="18" customHeight="1" thickTop="1">
      <c r="A54" s="25">
        <v>5</v>
      </c>
      <c r="B54" s="25">
        <v>1</v>
      </c>
      <c r="C54" s="25">
        <v>1</v>
      </c>
      <c r="D54" s="25">
        <v>1</v>
      </c>
      <c r="E54" s="169" t="s">
        <v>106</v>
      </c>
      <c r="F54" s="169" t="s">
        <v>107</v>
      </c>
      <c r="G54" s="9">
        <v>1</v>
      </c>
      <c r="H54" s="40" t="s">
        <v>164</v>
      </c>
      <c r="I54" s="26">
        <v>170000</v>
      </c>
    </row>
    <row r="55" spans="1:9" ht="18" customHeight="1">
      <c r="A55" s="25">
        <v>5</v>
      </c>
      <c r="B55" s="25">
        <v>1</v>
      </c>
      <c r="C55" s="25">
        <v>2</v>
      </c>
      <c r="D55" s="25">
        <v>1</v>
      </c>
      <c r="E55" s="170" t="s">
        <v>106</v>
      </c>
      <c r="F55" s="170" t="s">
        <v>107</v>
      </c>
      <c r="G55" s="9">
        <v>2</v>
      </c>
      <c r="H55" s="35" t="s">
        <v>164</v>
      </c>
      <c r="I55" s="26">
        <v>145000</v>
      </c>
    </row>
    <row r="56" spans="1:9" ht="18" customHeight="1">
      <c r="A56" s="25">
        <v>5</v>
      </c>
      <c r="B56" s="25">
        <v>1</v>
      </c>
      <c r="C56" s="25">
        <v>3</v>
      </c>
      <c r="D56" s="25">
        <v>1</v>
      </c>
      <c r="E56" s="170" t="s">
        <v>106</v>
      </c>
      <c r="F56" s="170" t="s">
        <v>107</v>
      </c>
      <c r="G56" s="9">
        <v>3</v>
      </c>
      <c r="H56" s="35" t="s">
        <v>164</v>
      </c>
      <c r="I56" s="26">
        <v>115000</v>
      </c>
    </row>
    <row r="57" spans="1:9" ht="18" customHeight="1" thickBot="1">
      <c r="A57" s="32">
        <v>5</v>
      </c>
      <c r="B57" s="32">
        <v>1</v>
      </c>
      <c r="C57" s="32">
        <v>4</v>
      </c>
      <c r="D57" s="32">
        <v>1</v>
      </c>
      <c r="E57" s="171" t="s">
        <v>106</v>
      </c>
      <c r="F57" s="171" t="s">
        <v>107</v>
      </c>
      <c r="G57" s="33">
        <v>4</v>
      </c>
      <c r="H57" s="36" t="s">
        <v>164</v>
      </c>
      <c r="I57" s="42">
        <v>110000</v>
      </c>
    </row>
    <row r="58" spans="1:9" ht="18" customHeight="1" thickTop="1">
      <c r="A58" s="25">
        <v>5</v>
      </c>
      <c r="B58" s="25">
        <v>2</v>
      </c>
      <c r="C58" s="25">
        <v>1</v>
      </c>
      <c r="D58" s="25">
        <v>1</v>
      </c>
      <c r="E58" s="169" t="s">
        <v>106</v>
      </c>
      <c r="F58" s="169" t="s">
        <v>108</v>
      </c>
      <c r="G58" s="9">
        <v>1</v>
      </c>
      <c r="H58" s="40" t="s">
        <v>164</v>
      </c>
      <c r="I58" s="26">
        <v>170000</v>
      </c>
    </row>
    <row r="59" spans="1:9" ht="18" customHeight="1">
      <c r="A59" s="25">
        <v>5</v>
      </c>
      <c r="B59" s="25">
        <v>2</v>
      </c>
      <c r="C59" s="25">
        <v>2</v>
      </c>
      <c r="D59" s="25">
        <v>1</v>
      </c>
      <c r="E59" s="170" t="s">
        <v>106</v>
      </c>
      <c r="F59" s="170" t="s">
        <v>108</v>
      </c>
      <c r="G59" s="9">
        <v>2</v>
      </c>
      <c r="H59" s="35" t="s">
        <v>164</v>
      </c>
      <c r="I59" s="26">
        <v>145000</v>
      </c>
    </row>
    <row r="60" spans="1:9" ht="18" customHeight="1">
      <c r="A60" s="25">
        <v>5</v>
      </c>
      <c r="B60" s="25">
        <v>2</v>
      </c>
      <c r="C60" s="25">
        <v>3</v>
      </c>
      <c r="D60" s="25">
        <v>1</v>
      </c>
      <c r="E60" s="170" t="s">
        <v>106</v>
      </c>
      <c r="F60" s="170" t="s">
        <v>108</v>
      </c>
      <c r="G60" s="9">
        <v>3</v>
      </c>
      <c r="H60" s="35" t="s">
        <v>164</v>
      </c>
      <c r="I60" s="26">
        <v>115000</v>
      </c>
    </row>
    <row r="61" spans="1:9" ht="18" customHeight="1" thickBot="1">
      <c r="A61" s="32">
        <v>5</v>
      </c>
      <c r="B61" s="32">
        <v>2</v>
      </c>
      <c r="C61" s="32">
        <v>4</v>
      </c>
      <c r="D61" s="32">
        <v>1</v>
      </c>
      <c r="E61" s="171" t="s">
        <v>106</v>
      </c>
      <c r="F61" s="171" t="s">
        <v>108</v>
      </c>
      <c r="G61" s="33">
        <v>4</v>
      </c>
      <c r="H61" s="36" t="s">
        <v>164</v>
      </c>
      <c r="I61" s="42">
        <v>110000</v>
      </c>
    </row>
    <row r="62" spans="1:9" ht="18" customHeight="1" thickTop="1">
      <c r="A62" s="25">
        <v>6</v>
      </c>
      <c r="B62" s="25">
        <v>0</v>
      </c>
      <c r="C62" s="25">
        <v>1</v>
      </c>
      <c r="D62" s="25">
        <v>1</v>
      </c>
      <c r="E62" s="169" t="s">
        <v>105</v>
      </c>
      <c r="F62" s="169" t="s">
        <v>25</v>
      </c>
      <c r="G62" s="9">
        <v>1</v>
      </c>
      <c r="H62" s="40" t="s">
        <v>164</v>
      </c>
      <c r="I62" s="26">
        <v>210000</v>
      </c>
    </row>
    <row r="63" spans="1:9" ht="18" customHeight="1">
      <c r="A63" s="25">
        <v>6</v>
      </c>
      <c r="B63" s="25">
        <v>0</v>
      </c>
      <c r="C63" s="25">
        <v>2</v>
      </c>
      <c r="D63" s="25">
        <v>1</v>
      </c>
      <c r="E63" s="170" t="s">
        <v>105</v>
      </c>
      <c r="F63" s="170" t="s">
        <v>25</v>
      </c>
      <c r="G63" s="9">
        <v>2</v>
      </c>
      <c r="H63" s="35" t="s">
        <v>164</v>
      </c>
      <c r="I63" s="26">
        <v>175000</v>
      </c>
    </row>
    <row r="64" spans="1:9" ht="18" customHeight="1">
      <c r="A64" s="25">
        <v>6</v>
      </c>
      <c r="B64" s="25">
        <v>0</v>
      </c>
      <c r="C64" s="25">
        <v>3</v>
      </c>
      <c r="D64" s="25">
        <v>1</v>
      </c>
      <c r="E64" s="170" t="s">
        <v>105</v>
      </c>
      <c r="F64" s="170" t="s">
        <v>25</v>
      </c>
      <c r="G64" s="9">
        <v>3</v>
      </c>
      <c r="H64" s="35" t="s">
        <v>164</v>
      </c>
      <c r="I64" s="26">
        <v>145000</v>
      </c>
    </row>
    <row r="65" spans="1:9" ht="18" customHeight="1" thickBot="1">
      <c r="A65" s="32">
        <v>6</v>
      </c>
      <c r="B65" s="32">
        <v>0</v>
      </c>
      <c r="C65" s="32">
        <v>4</v>
      </c>
      <c r="D65" s="32">
        <v>1</v>
      </c>
      <c r="E65" s="171" t="s">
        <v>105</v>
      </c>
      <c r="F65" s="171" t="s">
        <v>25</v>
      </c>
      <c r="G65" s="33">
        <v>4</v>
      </c>
      <c r="H65" s="36" t="s">
        <v>164</v>
      </c>
      <c r="I65" s="42">
        <v>125000</v>
      </c>
    </row>
    <row r="66" spans="1:9" ht="18" customHeight="1" thickTop="1">
      <c r="A66" s="25">
        <v>6</v>
      </c>
      <c r="B66" s="25">
        <v>1</v>
      </c>
      <c r="C66" s="25">
        <v>1</v>
      </c>
      <c r="D66" s="25">
        <v>1</v>
      </c>
      <c r="E66" s="169" t="s">
        <v>105</v>
      </c>
      <c r="F66" s="169" t="s">
        <v>107</v>
      </c>
      <c r="G66" s="9">
        <v>1</v>
      </c>
      <c r="H66" s="35" t="s">
        <v>164</v>
      </c>
      <c r="I66" s="26">
        <v>210000</v>
      </c>
    </row>
    <row r="67" spans="1:9" ht="18" customHeight="1">
      <c r="A67" s="25">
        <v>6</v>
      </c>
      <c r="B67" s="25">
        <v>1</v>
      </c>
      <c r="C67" s="25">
        <v>2</v>
      </c>
      <c r="D67" s="25">
        <v>1</v>
      </c>
      <c r="E67" s="170" t="s">
        <v>105</v>
      </c>
      <c r="F67" s="170" t="s">
        <v>107</v>
      </c>
      <c r="G67" s="9">
        <v>2</v>
      </c>
      <c r="H67" s="35" t="s">
        <v>164</v>
      </c>
      <c r="I67" s="26">
        <v>175000</v>
      </c>
    </row>
    <row r="68" spans="1:9" ht="18" customHeight="1">
      <c r="A68" s="25">
        <v>6</v>
      </c>
      <c r="B68" s="25">
        <v>1</v>
      </c>
      <c r="C68" s="25">
        <v>3</v>
      </c>
      <c r="D68" s="25">
        <v>1</v>
      </c>
      <c r="E68" s="170" t="s">
        <v>105</v>
      </c>
      <c r="F68" s="170" t="s">
        <v>107</v>
      </c>
      <c r="G68" s="9">
        <v>3</v>
      </c>
      <c r="H68" s="35" t="s">
        <v>164</v>
      </c>
      <c r="I68" s="26">
        <v>145000</v>
      </c>
    </row>
    <row r="69" spans="1:9" ht="18" customHeight="1" thickBot="1">
      <c r="A69" s="32">
        <v>6</v>
      </c>
      <c r="B69" s="32">
        <v>1</v>
      </c>
      <c r="C69" s="32">
        <v>4</v>
      </c>
      <c r="D69" s="32">
        <v>1</v>
      </c>
      <c r="E69" s="171" t="s">
        <v>105</v>
      </c>
      <c r="F69" s="171" t="s">
        <v>107</v>
      </c>
      <c r="G69" s="33">
        <v>4</v>
      </c>
      <c r="H69" s="36" t="s">
        <v>164</v>
      </c>
      <c r="I69" s="42">
        <v>125000</v>
      </c>
    </row>
    <row r="70" spans="1:9" ht="18" customHeight="1" thickTop="1">
      <c r="A70" s="25">
        <v>6</v>
      </c>
      <c r="B70" s="25">
        <v>2</v>
      </c>
      <c r="C70" s="25">
        <v>1</v>
      </c>
      <c r="D70" s="25">
        <v>1</v>
      </c>
      <c r="E70" s="169" t="s">
        <v>105</v>
      </c>
      <c r="F70" s="169" t="s">
        <v>108</v>
      </c>
      <c r="G70" s="9">
        <v>1</v>
      </c>
      <c r="H70" s="35" t="s">
        <v>164</v>
      </c>
      <c r="I70" s="26">
        <v>210000</v>
      </c>
    </row>
    <row r="71" spans="1:9" ht="18" customHeight="1">
      <c r="A71" s="25">
        <v>6</v>
      </c>
      <c r="B71" s="25">
        <v>2</v>
      </c>
      <c r="C71" s="25">
        <v>2</v>
      </c>
      <c r="D71" s="25">
        <v>1</v>
      </c>
      <c r="E71" s="170" t="s">
        <v>105</v>
      </c>
      <c r="F71" s="170" t="s">
        <v>108</v>
      </c>
      <c r="G71" s="9">
        <v>2</v>
      </c>
      <c r="H71" s="35" t="s">
        <v>164</v>
      </c>
      <c r="I71" s="26">
        <v>175000</v>
      </c>
    </row>
    <row r="72" spans="1:9" ht="18" customHeight="1">
      <c r="A72" s="25">
        <v>6</v>
      </c>
      <c r="B72" s="25">
        <v>2</v>
      </c>
      <c r="C72" s="25">
        <v>3</v>
      </c>
      <c r="D72" s="25">
        <v>1</v>
      </c>
      <c r="E72" s="170" t="s">
        <v>105</v>
      </c>
      <c r="F72" s="170" t="s">
        <v>108</v>
      </c>
      <c r="G72" s="9">
        <v>3</v>
      </c>
      <c r="H72" s="35" t="s">
        <v>164</v>
      </c>
      <c r="I72" s="26">
        <v>145000</v>
      </c>
    </row>
    <row r="73" spans="1:9" ht="18" customHeight="1" thickBot="1">
      <c r="A73" s="32">
        <v>6</v>
      </c>
      <c r="B73" s="32">
        <v>2</v>
      </c>
      <c r="C73" s="32">
        <v>4</v>
      </c>
      <c r="D73" s="32">
        <v>1</v>
      </c>
      <c r="E73" s="171" t="s">
        <v>105</v>
      </c>
      <c r="F73" s="171" t="s">
        <v>108</v>
      </c>
      <c r="G73" s="33">
        <v>4</v>
      </c>
      <c r="H73" s="36" t="s">
        <v>164</v>
      </c>
      <c r="I73" s="42">
        <v>125000</v>
      </c>
    </row>
    <row r="74" spans="1:9" ht="18" customHeight="1" thickTop="1">
      <c r="A74" s="25">
        <v>7</v>
      </c>
      <c r="B74" s="25">
        <v>0</v>
      </c>
      <c r="C74" s="25">
        <v>1</v>
      </c>
      <c r="D74" s="25">
        <v>1</v>
      </c>
      <c r="E74" s="169" t="s">
        <v>28</v>
      </c>
      <c r="F74" s="169" t="s">
        <v>25</v>
      </c>
      <c r="G74" s="9">
        <v>1</v>
      </c>
      <c r="H74" s="35" t="s">
        <v>164</v>
      </c>
      <c r="I74" s="26">
        <v>20000</v>
      </c>
    </row>
    <row r="75" spans="1:9" ht="18" customHeight="1">
      <c r="A75" s="25">
        <v>7</v>
      </c>
      <c r="B75" s="25">
        <v>0</v>
      </c>
      <c r="C75" s="25">
        <v>2</v>
      </c>
      <c r="D75" s="25">
        <v>1</v>
      </c>
      <c r="E75" s="170" t="s">
        <v>28</v>
      </c>
      <c r="F75" s="170" t="s">
        <v>25</v>
      </c>
      <c r="G75" s="9">
        <v>2</v>
      </c>
      <c r="H75" s="35" t="s">
        <v>164</v>
      </c>
      <c r="I75" s="26">
        <v>15000</v>
      </c>
    </row>
    <row r="76" spans="1:9" ht="18" customHeight="1">
      <c r="A76" s="25">
        <v>7</v>
      </c>
      <c r="B76" s="25">
        <v>0</v>
      </c>
      <c r="C76" s="25">
        <v>3</v>
      </c>
      <c r="D76" s="25">
        <v>1</v>
      </c>
      <c r="E76" s="170" t="s">
        <v>28</v>
      </c>
      <c r="F76" s="170" t="s">
        <v>25</v>
      </c>
      <c r="G76" s="9">
        <v>3</v>
      </c>
      <c r="H76" s="35" t="s">
        <v>164</v>
      </c>
      <c r="I76" s="26">
        <v>10000</v>
      </c>
    </row>
    <row r="77" spans="1:9" ht="18" customHeight="1" thickBot="1">
      <c r="A77" s="32">
        <v>7</v>
      </c>
      <c r="B77" s="32">
        <v>0</v>
      </c>
      <c r="C77" s="32">
        <v>4</v>
      </c>
      <c r="D77" s="32">
        <v>1</v>
      </c>
      <c r="E77" s="171" t="s">
        <v>28</v>
      </c>
      <c r="F77" s="171" t="s">
        <v>25</v>
      </c>
      <c r="G77" s="33">
        <v>4</v>
      </c>
      <c r="H77" s="36" t="s">
        <v>164</v>
      </c>
      <c r="I77" s="42">
        <v>7500</v>
      </c>
    </row>
    <row r="78" spans="1:9" ht="18" customHeight="1" thickTop="1">
      <c r="A78" s="25">
        <v>7</v>
      </c>
      <c r="B78" s="25">
        <v>1</v>
      </c>
      <c r="C78" s="25">
        <v>1</v>
      </c>
      <c r="D78" s="25">
        <v>1</v>
      </c>
      <c r="E78" s="169" t="s">
        <v>28</v>
      </c>
      <c r="F78" s="169" t="s">
        <v>107</v>
      </c>
      <c r="G78" s="9">
        <v>1</v>
      </c>
      <c r="H78" s="35" t="s">
        <v>164</v>
      </c>
      <c r="I78" s="26">
        <v>20000</v>
      </c>
    </row>
    <row r="79" spans="1:9" ht="18" customHeight="1">
      <c r="A79" s="25">
        <v>7</v>
      </c>
      <c r="B79" s="25">
        <v>1</v>
      </c>
      <c r="C79" s="25">
        <v>2</v>
      </c>
      <c r="D79" s="25">
        <v>1</v>
      </c>
      <c r="E79" s="170" t="s">
        <v>28</v>
      </c>
      <c r="F79" s="170" t="s">
        <v>107</v>
      </c>
      <c r="G79" s="9">
        <v>2</v>
      </c>
      <c r="H79" s="35" t="s">
        <v>164</v>
      </c>
      <c r="I79" s="26">
        <v>15000</v>
      </c>
    </row>
    <row r="80" spans="1:9" ht="18" customHeight="1">
      <c r="A80" s="25">
        <v>7</v>
      </c>
      <c r="B80" s="25">
        <v>1</v>
      </c>
      <c r="C80" s="25">
        <v>3</v>
      </c>
      <c r="D80" s="25">
        <v>1</v>
      </c>
      <c r="E80" s="170" t="s">
        <v>28</v>
      </c>
      <c r="F80" s="170" t="s">
        <v>107</v>
      </c>
      <c r="G80" s="9">
        <v>3</v>
      </c>
      <c r="H80" s="35" t="s">
        <v>164</v>
      </c>
      <c r="I80" s="26">
        <v>10000</v>
      </c>
    </row>
    <row r="81" spans="1:9" ht="18" customHeight="1" thickBot="1">
      <c r="A81" s="32">
        <v>7</v>
      </c>
      <c r="B81" s="32">
        <v>1</v>
      </c>
      <c r="C81" s="32">
        <v>4</v>
      </c>
      <c r="D81" s="32">
        <v>1</v>
      </c>
      <c r="E81" s="171" t="s">
        <v>28</v>
      </c>
      <c r="F81" s="171" t="s">
        <v>107</v>
      </c>
      <c r="G81" s="33">
        <v>4</v>
      </c>
      <c r="H81" s="36" t="s">
        <v>164</v>
      </c>
      <c r="I81" s="42">
        <v>7500</v>
      </c>
    </row>
    <row r="82" spans="1:9" ht="18" customHeight="1" thickTop="1">
      <c r="A82" s="25">
        <v>7</v>
      </c>
      <c r="B82" s="25">
        <v>2</v>
      </c>
      <c r="C82" s="25">
        <v>1</v>
      </c>
      <c r="D82" s="25">
        <v>1</v>
      </c>
      <c r="E82" s="169" t="s">
        <v>28</v>
      </c>
      <c r="F82" s="169" t="s">
        <v>108</v>
      </c>
      <c r="G82" s="9">
        <v>1</v>
      </c>
      <c r="H82" s="35" t="s">
        <v>164</v>
      </c>
      <c r="I82" s="26">
        <v>20000</v>
      </c>
    </row>
    <row r="83" spans="1:9" ht="18" customHeight="1">
      <c r="A83" s="25">
        <v>7</v>
      </c>
      <c r="B83" s="25">
        <v>2</v>
      </c>
      <c r="C83" s="25">
        <v>2</v>
      </c>
      <c r="D83" s="25">
        <v>1</v>
      </c>
      <c r="E83" s="170" t="s">
        <v>28</v>
      </c>
      <c r="F83" s="170" t="s">
        <v>108</v>
      </c>
      <c r="G83" s="9">
        <v>2</v>
      </c>
      <c r="H83" s="35" t="s">
        <v>164</v>
      </c>
      <c r="I83" s="26">
        <v>15000</v>
      </c>
    </row>
    <row r="84" spans="1:9" ht="18" customHeight="1">
      <c r="A84" s="25">
        <v>7</v>
      </c>
      <c r="B84" s="25">
        <v>2</v>
      </c>
      <c r="C84" s="25">
        <v>3</v>
      </c>
      <c r="D84" s="25">
        <v>1</v>
      </c>
      <c r="E84" s="170" t="s">
        <v>28</v>
      </c>
      <c r="F84" s="170" t="s">
        <v>108</v>
      </c>
      <c r="G84" s="9">
        <v>3</v>
      </c>
      <c r="H84" s="35" t="s">
        <v>164</v>
      </c>
      <c r="I84" s="26">
        <v>10000</v>
      </c>
    </row>
    <row r="85" spans="1:9" ht="18" customHeight="1" thickBot="1">
      <c r="A85" s="32">
        <v>7</v>
      </c>
      <c r="B85" s="32">
        <v>2</v>
      </c>
      <c r="C85" s="32">
        <v>4</v>
      </c>
      <c r="D85" s="32">
        <v>1</v>
      </c>
      <c r="E85" s="171" t="s">
        <v>28</v>
      </c>
      <c r="F85" s="171" t="s">
        <v>108</v>
      </c>
      <c r="G85" s="33">
        <v>4</v>
      </c>
      <c r="H85" s="36" t="s">
        <v>164</v>
      </c>
      <c r="I85" s="42">
        <v>7500</v>
      </c>
    </row>
    <row r="86" spans="1:9" ht="18" customHeight="1" thickTop="1">
      <c r="A86" s="25">
        <v>8</v>
      </c>
      <c r="B86" s="25">
        <v>0</v>
      </c>
      <c r="C86" s="25">
        <v>1</v>
      </c>
      <c r="D86" s="25">
        <v>1</v>
      </c>
      <c r="E86" s="169" t="s">
        <v>29</v>
      </c>
      <c r="F86" s="169" t="s">
        <v>25</v>
      </c>
      <c r="G86" s="9">
        <v>1</v>
      </c>
      <c r="H86" s="35" t="s">
        <v>164</v>
      </c>
      <c r="I86" s="26">
        <v>3000</v>
      </c>
    </row>
    <row r="87" spans="1:9" ht="18" customHeight="1">
      <c r="A87" s="25">
        <v>8</v>
      </c>
      <c r="B87" s="25">
        <v>0</v>
      </c>
      <c r="C87" s="25">
        <v>2</v>
      </c>
      <c r="D87" s="25">
        <v>1</v>
      </c>
      <c r="E87" s="170" t="s">
        <v>29</v>
      </c>
      <c r="F87" s="170" t="s">
        <v>25</v>
      </c>
      <c r="G87" s="9">
        <v>2</v>
      </c>
      <c r="H87" s="35" t="s">
        <v>164</v>
      </c>
      <c r="I87" s="26">
        <v>2520</v>
      </c>
    </row>
    <row r="88" spans="1:9" ht="18" customHeight="1">
      <c r="A88" s="25">
        <v>8</v>
      </c>
      <c r="B88" s="25">
        <v>0</v>
      </c>
      <c r="C88" s="25">
        <v>3</v>
      </c>
      <c r="D88" s="25">
        <v>1</v>
      </c>
      <c r="E88" s="170" t="s">
        <v>29</v>
      </c>
      <c r="F88" s="170" t="s">
        <v>25</v>
      </c>
      <c r="G88" s="9">
        <v>3</v>
      </c>
      <c r="H88" s="35" t="s">
        <v>164</v>
      </c>
      <c r="I88" s="26">
        <v>1700</v>
      </c>
    </row>
    <row r="89" spans="1:9" ht="18" customHeight="1" thickBot="1">
      <c r="A89" s="32">
        <v>8</v>
      </c>
      <c r="B89" s="32">
        <v>0</v>
      </c>
      <c r="C89" s="32">
        <v>4</v>
      </c>
      <c r="D89" s="32">
        <v>1</v>
      </c>
      <c r="E89" s="171" t="s">
        <v>29</v>
      </c>
      <c r="F89" s="171" t="s">
        <v>25</v>
      </c>
      <c r="G89" s="33">
        <v>4</v>
      </c>
      <c r="H89" s="36" t="s">
        <v>164</v>
      </c>
      <c r="I89" s="42">
        <v>1300</v>
      </c>
    </row>
    <row r="90" spans="1:9" ht="18" customHeight="1" thickTop="1">
      <c r="A90" s="38">
        <v>8</v>
      </c>
      <c r="B90" s="38">
        <v>1</v>
      </c>
      <c r="C90" s="38">
        <v>1</v>
      </c>
      <c r="D90" s="38">
        <v>1</v>
      </c>
      <c r="E90" s="169" t="s">
        <v>29</v>
      </c>
      <c r="F90" s="169" t="s">
        <v>107</v>
      </c>
      <c r="G90" s="39">
        <v>1</v>
      </c>
      <c r="H90" s="40" t="s">
        <v>164</v>
      </c>
      <c r="I90" s="41">
        <v>3000</v>
      </c>
    </row>
    <row r="91" spans="1:9" ht="18" customHeight="1">
      <c r="A91" s="25">
        <v>8</v>
      </c>
      <c r="B91" s="25">
        <v>1</v>
      </c>
      <c r="C91" s="25">
        <v>2</v>
      </c>
      <c r="D91" s="25">
        <v>1</v>
      </c>
      <c r="E91" s="170" t="s">
        <v>29</v>
      </c>
      <c r="F91" s="170" t="s">
        <v>107</v>
      </c>
      <c r="G91" s="9">
        <v>2</v>
      </c>
      <c r="H91" s="35" t="s">
        <v>164</v>
      </c>
      <c r="I91" s="26">
        <v>2520</v>
      </c>
    </row>
    <row r="92" spans="1:9" ht="18" customHeight="1">
      <c r="A92" s="25">
        <v>8</v>
      </c>
      <c r="B92" s="25">
        <v>1</v>
      </c>
      <c r="C92" s="25">
        <v>3</v>
      </c>
      <c r="D92" s="25">
        <v>1</v>
      </c>
      <c r="E92" s="170" t="s">
        <v>29</v>
      </c>
      <c r="F92" s="170" t="s">
        <v>107</v>
      </c>
      <c r="G92" s="9">
        <v>3</v>
      </c>
      <c r="H92" s="35" t="s">
        <v>164</v>
      </c>
      <c r="I92" s="26">
        <v>1700</v>
      </c>
    </row>
    <row r="93" spans="1:9" ht="18" customHeight="1" thickBot="1">
      <c r="A93" s="32">
        <v>8</v>
      </c>
      <c r="B93" s="32">
        <v>1</v>
      </c>
      <c r="C93" s="32">
        <v>4</v>
      </c>
      <c r="D93" s="32">
        <v>1</v>
      </c>
      <c r="E93" s="171" t="s">
        <v>29</v>
      </c>
      <c r="F93" s="171" t="s">
        <v>107</v>
      </c>
      <c r="G93" s="33">
        <v>4</v>
      </c>
      <c r="H93" s="36" t="s">
        <v>164</v>
      </c>
      <c r="I93" s="42">
        <v>1300</v>
      </c>
    </row>
    <row r="94" spans="1:9" ht="18" customHeight="1" thickTop="1">
      <c r="A94" s="25">
        <v>8</v>
      </c>
      <c r="B94" s="25">
        <v>2</v>
      </c>
      <c r="C94" s="25">
        <v>1</v>
      </c>
      <c r="D94" s="25">
        <v>1</v>
      </c>
      <c r="E94" s="169" t="s">
        <v>29</v>
      </c>
      <c r="F94" s="169" t="s">
        <v>108</v>
      </c>
      <c r="G94" s="9">
        <v>1</v>
      </c>
      <c r="H94" s="35" t="s">
        <v>164</v>
      </c>
      <c r="I94" s="26">
        <v>3000</v>
      </c>
    </row>
    <row r="95" spans="1:9" ht="18" customHeight="1">
      <c r="A95" s="25">
        <v>8</v>
      </c>
      <c r="B95" s="25">
        <v>2</v>
      </c>
      <c r="C95" s="25">
        <v>2</v>
      </c>
      <c r="D95" s="25">
        <v>1</v>
      </c>
      <c r="E95" s="170" t="s">
        <v>29</v>
      </c>
      <c r="F95" s="170" t="s">
        <v>108</v>
      </c>
      <c r="G95" s="9">
        <v>2</v>
      </c>
      <c r="H95" s="35" t="s">
        <v>164</v>
      </c>
      <c r="I95" s="26">
        <v>2520</v>
      </c>
    </row>
    <row r="96" spans="1:9" ht="18.75" customHeight="1">
      <c r="A96" s="25">
        <v>8</v>
      </c>
      <c r="B96" s="25">
        <v>2</v>
      </c>
      <c r="C96" s="25">
        <v>3</v>
      </c>
      <c r="D96" s="25">
        <v>1</v>
      </c>
      <c r="E96" s="170" t="s">
        <v>29</v>
      </c>
      <c r="F96" s="170" t="s">
        <v>108</v>
      </c>
      <c r="G96" s="9">
        <v>3</v>
      </c>
      <c r="H96" s="35" t="s">
        <v>164</v>
      </c>
      <c r="I96" s="26">
        <v>1700</v>
      </c>
    </row>
    <row r="97" spans="1:9" ht="18" customHeight="1" thickBot="1">
      <c r="A97" s="32">
        <v>8</v>
      </c>
      <c r="B97" s="32">
        <v>2</v>
      </c>
      <c r="C97" s="32">
        <v>4</v>
      </c>
      <c r="D97" s="32">
        <v>1</v>
      </c>
      <c r="E97" s="171" t="s">
        <v>29</v>
      </c>
      <c r="F97" s="171" t="s">
        <v>108</v>
      </c>
      <c r="G97" s="33">
        <v>4</v>
      </c>
      <c r="H97" s="36" t="s">
        <v>164</v>
      </c>
      <c r="I97" s="42">
        <v>1300</v>
      </c>
    </row>
    <row r="98" spans="1:9" ht="18" customHeight="1" thickTop="1">
      <c r="A98" s="25">
        <v>9</v>
      </c>
      <c r="B98" s="25">
        <v>0</v>
      </c>
      <c r="C98" s="25">
        <v>1</v>
      </c>
      <c r="D98" s="25">
        <v>1</v>
      </c>
      <c r="E98" s="169" t="s">
        <v>30</v>
      </c>
      <c r="F98" s="169" t="s">
        <v>25</v>
      </c>
      <c r="G98" s="9">
        <v>1</v>
      </c>
      <c r="H98" s="35" t="s">
        <v>164</v>
      </c>
      <c r="I98" s="26">
        <v>2416.2800000000002</v>
      </c>
    </row>
    <row r="99" spans="1:9" ht="18" customHeight="1">
      <c r="A99" s="25">
        <v>9</v>
      </c>
      <c r="B99" s="25">
        <v>0</v>
      </c>
      <c r="C99" s="25">
        <v>2</v>
      </c>
      <c r="D99" s="25">
        <v>1</v>
      </c>
      <c r="E99" s="170" t="s">
        <v>30</v>
      </c>
      <c r="F99" s="170" t="s">
        <v>25</v>
      </c>
      <c r="G99" s="9">
        <v>2</v>
      </c>
      <c r="H99" s="35" t="s">
        <v>164</v>
      </c>
      <c r="I99" s="26">
        <v>1974.44</v>
      </c>
    </row>
    <row r="100" spans="1:9" ht="18" customHeight="1">
      <c r="A100" s="25">
        <v>9</v>
      </c>
      <c r="B100" s="25">
        <v>0</v>
      </c>
      <c r="C100" s="25">
        <v>3</v>
      </c>
      <c r="D100" s="25">
        <v>1</v>
      </c>
      <c r="E100" s="170" t="s">
        <v>30</v>
      </c>
      <c r="F100" s="170" t="s">
        <v>25</v>
      </c>
      <c r="G100" s="9">
        <v>3</v>
      </c>
      <c r="H100" s="35" t="s">
        <v>164</v>
      </c>
      <c r="I100" s="26">
        <v>1713.2</v>
      </c>
    </row>
    <row r="101" spans="1:9" ht="18" customHeight="1" thickBot="1">
      <c r="A101" s="32">
        <v>9</v>
      </c>
      <c r="B101" s="32">
        <v>0</v>
      </c>
      <c r="C101" s="32">
        <v>4</v>
      </c>
      <c r="D101" s="32">
        <v>1</v>
      </c>
      <c r="E101" s="171" t="s">
        <v>30</v>
      </c>
      <c r="F101" s="171" t="s">
        <v>25</v>
      </c>
      <c r="G101" s="33">
        <v>4</v>
      </c>
      <c r="H101" s="36" t="s">
        <v>164</v>
      </c>
      <c r="I101" s="42">
        <v>1037</v>
      </c>
    </row>
    <row r="102" spans="1:9" ht="18" customHeight="1" thickTop="1">
      <c r="A102" s="25">
        <v>9</v>
      </c>
      <c r="B102" s="25">
        <v>1</v>
      </c>
      <c r="C102" s="25">
        <v>1</v>
      </c>
      <c r="D102" s="25">
        <v>1</v>
      </c>
      <c r="E102" s="169" t="s">
        <v>30</v>
      </c>
      <c r="F102" s="169" t="s">
        <v>107</v>
      </c>
      <c r="G102" s="9">
        <v>1</v>
      </c>
      <c r="H102" s="35" t="s">
        <v>164</v>
      </c>
      <c r="I102" s="26">
        <v>2416.2800000000002</v>
      </c>
    </row>
    <row r="103" spans="1:9" ht="18" customHeight="1">
      <c r="A103" s="25">
        <v>9</v>
      </c>
      <c r="B103" s="25">
        <v>1</v>
      </c>
      <c r="C103" s="25">
        <v>2</v>
      </c>
      <c r="D103" s="25">
        <v>1</v>
      </c>
      <c r="E103" s="170" t="s">
        <v>30</v>
      </c>
      <c r="F103" s="170" t="s">
        <v>107</v>
      </c>
      <c r="G103" s="9">
        <v>2</v>
      </c>
      <c r="H103" s="35" t="s">
        <v>164</v>
      </c>
      <c r="I103" s="26">
        <v>1974.44</v>
      </c>
    </row>
    <row r="104" spans="1:9" ht="18" customHeight="1">
      <c r="A104" s="25">
        <v>9</v>
      </c>
      <c r="B104" s="25">
        <v>1</v>
      </c>
      <c r="C104" s="25">
        <v>3</v>
      </c>
      <c r="D104" s="25">
        <v>1</v>
      </c>
      <c r="E104" s="170" t="s">
        <v>30</v>
      </c>
      <c r="F104" s="170" t="s">
        <v>107</v>
      </c>
      <c r="G104" s="9">
        <v>3</v>
      </c>
      <c r="H104" s="35" t="s">
        <v>164</v>
      </c>
      <c r="I104" s="26">
        <v>1713.2</v>
      </c>
    </row>
    <row r="105" spans="1:9" ht="18" customHeight="1" thickBot="1">
      <c r="A105" s="32">
        <v>9</v>
      </c>
      <c r="B105" s="32">
        <v>1</v>
      </c>
      <c r="C105" s="32">
        <v>4</v>
      </c>
      <c r="D105" s="32">
        <v>1</v>
      </c>
      <c r="E105" s="171" t="s">
        <v>30</v>
      </c>
      <c r="F105" s="171" t="s">
        <v>107</v>
      </c>
      <c r="G105" s="33">
        <v>4</v>
      </c>
      <c r="H105" s="36" t="s">
        <v>164</v>
      </c>
      <c r="I105" s="42">
        <v>1037</v>
      </c>
    </row>
    <row r="106" spans="1:9" ht="18" customHeight="1" thickTop="1">
      <c r="A106" s="25">
        <v>9</v>
      </c>
      <c r="B106" s="25">
        <v>2</v>
      </c>
      <c r="C106" s="25">
        <v>1</v>
      </c>
      <c r="D106" s="25">
        <v>1</v>
      </c>
      <c r="E106" s="169" t="s">
        <v>30</v>
      </c>
      <c r="F106" s="169" t="s">
        <v>108</v>
      </c>
      <c r="G106" s="9">
        <v>1</v>
      </c>
      <c r="H106" s="35" t="s">
        <v>164</v>
      </c>
      <c r="I106" s="26">
        <v>2416.2800000000002</v>
      </c>
    </row>
    <row r="107" spans="1:9" ht="18" customHeight="1">
      <c r="A107" s="25">
        <v>9</v>
      </c>
      <c r="B107" s="25">
        <v>2</v>
      </c>
      <c r="C107" s="25">
        <v>2</v>
      </c>
      <c r="D107" s="25">
        <v>1</v>
      </c>
      <c r="E107" s="170" t="s">
        <v>30</v>
      </c>
      <c r="F107" s="170" t="s">
        <v>108</v>
      </c>
      <c r="G107" s="9">
        <v>2</v>
      </c>
      <c r="H107" s="35" t="s">
        <v>164</v>
      </c>
      <c r="I107" s="26">
        <v>1974.44</v>
      </c>
    </row>
    <row r="108" spans="1:9" ht="18" customHeight="1">
      <c r="A108" s="25">
        <v>9</v>
      </c>
      <c r="B108" s="25">
        <v>2</v>
      </c>
      <c r="C108" s="25">
        <v>3</v>
      </c>
      <c r="D108" s="25">
        <v>1</v>
      </c>
      <c r="E108" s="170" t="s">
        <v>30</v>
      </c>
      <c r="F108" s="170" t="s">
        <v>108</v>
      </c>
      <c r="G108" s="9">
        <v>3</v>
      </c>
      <c r="H108" s="35" t="s">
        <v>164</v>
      </c>
      <c r="I108" s="26">
        <v>1713.2</v>
      </c>
    </row>
    <row r="109" spans="1:9" ht="18" customHeight="1" thickBot="1">
      <c r="A109" s="25">
        <v>9</v>
      </c>
      <c r="B109" s="25">
        <v>2</v>
      </c>
      <c r="C109" s="25">
        <v>4</v>
      </c>
      <c r="D109" s="25">
        <v>1</v>
      </c>
      <c r="E109" s="171" t="s">
        <v>30</v>
      </c>
      <c r="F109" s="171" t="s">
        <v>108</v>
      </c>
      <c r="G109" s="9">
        <v>4</v>
      </c>
      <c r="H109" s="35" t="s">
        <v>164</v>
      </c>
      <c r="I109" s="26">
        <v>1037</v>
      </c>
    </row>
    <row r="110" spans="1:9" ht="30" customHeight="1" thickTop="1">
      <c r="A110" s="25">
        <v>0</v>
      </c>
      <c r="B110" s="25">
        <v>0</v>
      </c>
      <c r="C110" s="25">
        <v>1</v>
      </c>
      <c r="D110" s="25">
        <v>1</v>
      </c>
      <c r="E110" s="25" t="s">
        <v>32</v>
      </c>
      <c r="F110" s="175" t="s">
        <v>33</v>
      </c>
      <c r="G110" s="176"/>
      <c r="H110" s="176"/>
      <c r="I110" s="177"/>
    </row>
  </sheetData>
  <mergeCells count="57">
    <mergeCell ref="F110:I110"/>
    <mergeCell ref="A1:I1"/>
    <mergeCell ref="A2:I2"/>
    <mergeCell ref="E3:I3"/>
    <mergeCell ref="A4:D4"/>
    <mergeCell ref="E5:E8"/>
    <mergeCell ref="E9:E12"/>
    <mergeCell ref="F9:F12"/>
    <mergeCell ref="F5:F8"/>
    <mergeCell ref="F13:F16"/>
    <mergeCell ref="E13:E16"/>
    <mergeCell ref="E17:E20"/>
    <mergeCell ref="F17:F20"/>
    <mergeCell ref="E21:E25"/>
    <mergeCell ref="E26:E29"/>
    <mergeCell ref="F21:F25"/>
    <mergeCell ref="F26:F29"/>
    <mergeCell ref="E30:E33"/>
    <mergeCell ref="F30:F33"/>
    <mergeCell ref="E34:E37"/>
    <mergeCell ref="F34:F37"/>
    <mergeCell ref="F38:F41"/>
    <mergeCell ref="E38:E41"/>
    <mergeCell ref="E42:E45"/>
    <mergeCell ref="F42:F45"/>
    <mergeCell ref="E46:E49"/>
    <mergeCell ref="E70:E73"/>
    <mergeCell ref="E74:E77"/>
    <mergeCell ref="E78:E81"/>
    <mergeCell ref="E82:E85"/>
    <mergeCell ref="E50:E53"/>
    <mergeCell ref="E54:E57"/>
    <mergeCell ref="E58:E61"/>
    <mergeCell ref="E62:E65"/>
    <mergeCell ref="E66:E69"/>
    <mergeCell ref="E86:E89"/>
    <mergeCell ref="E90:E93"/>
    <mergeCell ref="E94:E97"/>
    <mergeCell ref="E98:E101"/>
    <mergeCell ref="E102:E105"/>
    <mergeCell ref="E106:E109"/>
    <mergeCell ref="F106:F109"/>
    <mergeCell ref="F102:F105"/>
    <mergeCell ref="F98:F101"/>
    <mergeCell ref="F94:F97"/>
    <mergeCell ref="F90:F93"/>
    <mergeCell ref="F86:F89"/>
    <mergeCell ref="F82:F85"/>
    <mergeCell ref="F74:F77"/>
    <mergeCell ref="F78:F81"/>
    <mergeCell ref="F50:F53"/>
    <mergeCell ref="F46:F49"/>
    <mergeCell ref="F70:F73"/>
    <mergeCell ref="F66:F69"/>
    <mergeCell ref="F62:F65"/>
    <mergeCell ref="F58:F61"/>
    <mergeCell ref="F54:F57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90" r:id="rId1"/>
  <rowBreaks count="2" manualBreakCount="2">
    <brk id="33" max="8" man="1"/>
    <brk id="6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SheetLayoutView="115" workbookViewId="0">
      <selection activeCell="C19" sqref="C19"/>
    </sheetView>
  </sheetViews>
  <sheetFormatPr baseColWidth="10" defaultColWidth="9.140625" defaultRowHeight="13.5"/>
  <cols>
    <col min="1" max="8" width="10.7109375" style="2" customWidth="1"/>
    <col min="9" max="10" width="9.140625" style="2" customWidth="1"/>
    <col min="11" max="16384" width="9.140625" style="2"/>
  </cols>
  <sheetData>
    <row r="2" spans="1:8" s="10" customFormat="1" ht="24" customHeight="1">
      <c r="A2" s="112" t="s">
        <v>109</v>
      </c>
      <c r="B2" s="113"/>
      <c r="C2" s="113"/>
      <c r="D2" s="113"/>
      <c r="E2" s="113"/>
      <c r="F2" s="113"/>
      <c r="G2" s="113"/>
      <c r="H2" s="114"/>
    </row>
    <row r="3" spans="1:8" s="10" customFormat="1">
      <c r="A3" s="184" t="s">
        <v>211</v>
      </c>
      <c r="B3" s="185"/>
      <c r="C3" s="185"/>
      <c r="D3" s="185"/>
      <c r="E3" s="185"/>
      <c r="F3" s="185"/>
      <c r="G3" s="185"/>
      <c r="H3" s="186"/>
    </row>
    <row r="4" spans="1:8" s="10" customFormat="1" ht="6" customHeight="1">
      <c r="A4" s="71"/>
      <c r="B4" s="43"/>
      <c r="C4" s="43"/>
      <c r="D4" s="43"/>
      <c r="E4" s="43"/>
      <c r="F4" s="43"/>
      <c r="G4" s="43"/>
      <c r="H4" s="72"/>
    </row>
    <row r="5" spans="1:8" s="10" customFormat="1" ht="31.5" customHeight="1">
      <c r="A5" s="137" t="s">
        <v>167</v>
      </c>
      <c r="B5" s="137"/>
      <c r="C5" s="137"/>
      <c r="D5" s="137"/>
      <c r="E5" s="137"/>
      <c r="F5" s="137"/>
      <c r="G5" s="137"/>
      <c r="H5" s="137"/>
    </row>
    <row r="6" spans="1:8" s="10" customFormat="1" ht="8.25" customHeight="1">
      <c r="A6" s="73"/>
      <c r="B6" s="45"/>
      <c r="C6" s="45"/>
      <c r="D6" s="45"/>
      <c r="E6" s="45"/>
      <c r="F6" s="45"/>
      <c r="G6" s="45"/>
      <c r="H6" s="74"/>
    </row>
    <row r="7" spans="1:8" s="10" customFormat="1" ht="35.25" customHeight="1">
      <c r="A7" s="187" t="s">
        <v>168</v>
      </c>
      <c r="B7" s="188"/>
      <c r="C7" s="188"/>
      <c r="D7" s="188"/>
      <c r="E7" s="188"/>
      <c r="F7" s="188"/>
      <c r="G7" s="188"/>
      <c r="H7" s="189"/>
    </row>
    <row r="8" spans="1:8" s="10" customFormat="1" ht="18" customHeight="1">
      <c r="A8" s="119" t="s">
        <v>40</v>
      </c>
      <c r="B8" s="119"/>
      <c r="C8" s="119"/>
      <c r="D8" s="115" t="s">
        <v>41</v>
      </c>
      <c r="E8" s="115"/>
      <c r="F8" s="115"/>
      <c r="G8" s="119" t="s">
        <v>169</v>
      </c>
      <c r="H8" s="119"/>
    </row>
    <row r="9" spans="1:8" s="10" customFormat="1" ht="18" customHeight="1">
      <c r="A9" s="130">
        <v>1E-4</v>
      </c>
      <c r="B9" s="130"/>
      <c r="C9" s="130"/>
      <c r="D9" s="190">
        <v>500</v>
      </c>
      <c r="E9" s="190"/>
      <c r="F9" s="190"/>
      <c r="G9" s="191">
        <v>1</v>
      </c>
      <c r="H9" s="191"/>
    </row>
    <row r="10" spans="1:8" ht="18" customHeight="1">
      <c r="A10" s="192">
        <v>501.00009999999997</v>
      </c>
      <c r="B10" s="192"/>
      <c r="C10" s="192"/>
      <c r="D10" s="190">
        <v>1000</v>
      </c>
      <c r="E10" s="190"/>
      <c r="F10" s="190"/>
      <c r="G10" s="191">
        <v>0.9</v>
      </c>
      <c r="H10" s="191"/>
    </row>
    <row r="11" spans="1:8" ht="18" customHeight="1">
      <c r="A11" s="192">
        <v>1001.0001</v>
      </c>
      <c r="B11" s="192"/>
      <c r="C11" s="192"/>
      <c r="D11" s="190">
        <v>1500</v>
      </c>
      <c r="E11" s="190"/>
      <c r="F11" s="190"/>
      <c r="G11" s="191">
        <v>0.8</v>
      </c>
      <c r="H11" s="191"/>
    </row>
    <row r="12" spans="1:8" ht="18" customHeight="1">
      <c r="A12" s="192">
        <v>1501.0001</v>
      </c>
      <c r="B12" s="192"/>
      <c r="C12" s="192"/>
      <c r="D12" s="190">
        <v>2000</v>
      </c>
      <c r="E12" s="190"/>
      <c r="F12" s="190"/>
      <c r="G12" s="191">
        <v>0.7</v>
      </c>
      <c r="H12" s="191"/>
    </row>
    <row r="13" spans="1:8" ht="18" customHeight="1">
      <c r="A13" s="192">
        <v>2001.0001</v>
      </c>
      <c r="B13" s="192"/>
      <c r="C13" s="192"/>
      <c r="D13" s="190">
        <v>2500</v>
      </c>
      <c r="E13" s="190"/>
      <c r="F13" s="190"/>
      <c r="G13" s="191">
        <v>0.6</v>
      </c>
      <c r="H13" s="191"/>
    </row>
    <row r="14" spans="1:8" ht="18" customHeight="1">
      <c r="A14" s="192">
        <v>2501.0001000000002</v>
      </c>
      <c r="B14" s="192"/>
      <c r="C14" s="192"/>
      <c r="D14" s="190">
        <v>5000</v>
      </c>
      <c r="E14" s="190"/>
      <c r="F14" s="190"/>
      <c r="G14" s="191">
        <v>0.5</v>
      </c>
      <c r="H14" s="191"/>
    </row>
    <row r="15" spans="1:8" ht="18" customHeight="1">
      <c r="A15" s="192">
        <v>5001.0001000000002</v>
      </c>
      <c r="B15" s="192"/>
      <c r="C15" s="192"/>
      <c r="D15" s="190">
        <v>10000</v>
      </c>
      <c r="E15" s="190"/>
      <c r="F15" s="190"/>
      <c r="G15" s="191">
        <v>0.35</v>
      </c>
      <c r="H15" s="191"/>
    </row>
    <row r="16" spans="1:8" ht="18" customHeight="1">
      <c r="A16" s="192">
        <v>10000.000099999999</v>
      </c>
      <c r="B16" s="192"/>
      <c r="C16" s="192"/>
      <c r="D16" s="129" t="s">
        <v>198</v>
      </c>
      <c r="E16" s="129"/>
      <c r="F16" s="129"/>
      <c r="G16" s="191">
        <v>0.3</v>
      </c>
      <c r="H16" s="191"/>
    </row>
  </sheetData>
  <mergeCells count="31">
    <mergeCell ref="A15:C15"/>
    <mergeCell ref="D15:F15"/>
    <mergeCell ref="G15:H15"/>
    <mergeCell ref="A16:C16"/>
    <mergeCell ref="D16:F16"/>
    <mergeCell ref="G16:H16"/>
    <mergeCell ref="A13:C13"/>
    <mergeCell ref="D13:F13"/>
    <mergeCell ref="G13:H13"/>
    <mergeCell ref="A14:C14"/>
    <mergeCell ref="D14:F14"/>
    <mergeCell ref="G14:H14"/>
    <mergeCell ref="A11:C11"/>
    <mergeCell ref="D11:F11"/>
    <mergeCell ref="G11:H11"/>
    <mergeCell ref="A12:C12"/>
    <mergeCell ref="D12:F12"/>
    <mergeCell ref="G12:H12"/>
    <mergeCell ref="A9:C9"/>
    <mergeCell ref="D9:F9"/>
    <mergeCell ref="G9:H9"/>
    <mergeCell ref="A10:C10"/>
    <mergeCell ref="D10:F10"/>
    <mergeCell ref="G10:H10"/>
    <mergeCell ref="A2:H2"/>
    <mergeCell ref="A3:H3"/>
    <mergeCell ref="A5:H5"/>
    <mergeCell ref="A7:H7"/>
    <mergeCell ref="A8:C8"/>
    <mergeCell ref="D8:F8"/>
    <mergeCell ref="G8:H8"/>
  </mergeCells>
  <pageMargins left="0.7" right="0.7" top="0.75" bottom="0.75" header="0.3" footer="0.3"/>
  <pageSetup orientation="portrait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workbookViewId="0">
      <selection activeCell="E5" sqref="E5"/>
    </sheetView>
  </sheetViews>
  <sheetFormatPr baseColWidth="10" defaultRowHeight="13.5"/>
  <cols>
    <col min="1" max="1" width="3" style="46" customWidth="1"/>
    <col min="2" max="2" width="9.85546875" style="46" customWidth="1"/>
    <col min="3" max="6" width="18.7109375" style="46" customWidth="1"/>
    <col min="7" max="256" width="11.42578125" style="46"/>
    <col min="257" max="257" width="3" style="46" customWidth="1"/>
    <col min="258" max="258" width="9.85546875" style="46" customWidth="1"/>
    <col min="259" max="262" width="18.7109375" style="46" customWidth="1"/>
    <col min="263" max="512" width="11.42578125" style="46"/>
    <col min="513" max="513" width="3" style="46" customWidth="1"/>
    <col min="514" max="514" width="9.85546875" style="46" customWidth="1"/>
    <col min="515" max="518" width="18.7109375" style="46" customWidth="1"/>
    <col min="519" max="768" width="11.42578125" style="46"/>
    <col min="769" max="769" width="3" style="46" customWidth="1"/>
    <col min="770" max="770" width="9.85546875" style="46" customWidth="1"/>
    <col min="771" max="774" width="18.7109375" style="46" customWidth="1"/>
    <col min="775" max="1024" width="11.42578125" style="46"/>
    <col min="1025" max="1025" width="3" style="46" customWidth="1"/>
    <col min="1026" max="1026" width="9.85546875" style="46" customWidth="1"/>
    <col min="1027" max="1030" width="18.7109375" style="46" customWidth="1"/>
    <col min="1031" max="1280" width="11.42578125" style="46"/>
    <col min="1281" max="1281" width="3" style="46" customWidth="1"/>
    <col min="1282" max="1282" width="9.85546875" style="46" customWidth="1"/>
    <col min="1283" max="1286" width="18.7109375" style="46" customWidth="1"/>
    <col min="1287" max="1536" width="11.42578125" style="46"/>
    <col min="1537" max="1537" width="3" style="46" customWidth="1"/>
    <col min="1538" max="1538" width="9.85546875" style="46" customWidth="1"/>
    <col min="1539" max="1542" width="18.7109375" style="46" customWidth="1"/>
    <col min="1543" max="1792" width="11.42578125" style="46"/>
    <col min="1793" max="1793" width="3" style="46" customWidth="1"/>
    <col min="1794" max="1794" width="9.85546875" style="46" customWidth="1"/>
    <col min="1795" max="1798" width="18.7109375" style="46" customWidth="1"/>
    <col min="1799" max="2048" width="11.42578125" style="46"/>
    <col min="2049" max="2049" width="3" style="46" customWidth="1"/>
    <col min="2050" max="2050" width="9.85546875" style="46" customWidth="1"/>
    <col min="2051" max="2054" width="18.7109375" style="46" customWidth="1"/>
    <col min="2055" max="2304" width="11.42578125" style="46"/>
    <col min="2305" max="2305" width="3" style="46" customWidth="1"/>
    <col min="2306" max="2306" width="9.85546875" style="46" customWidth="1"/>
    <col min="2307" max="2310" width="18.7109375" style="46" customWidth="1"/>
    <col min="2311" max="2560" width="11.42578125" style="46"/>
    <col min="2561" max="2561" width="3" style="46" customWidth="1"/>
    <col min="2562" max="2562" width="9.85546875" style="46" customWidth="1"/>
    <col min="2563" max="2566" width="18.7109375" style="46" customWidth="1"/>
    <col min="2567" max="2816" width="11.42578125" style="46"/>
    <col min="2817" max="2817" width="3" style="46" customWidth="1"/>
    <col min="2818" max="2818" width="9.85546875" style="46" customWidth="1"/>
    <col min="2819" max="2822" width="18.7109375" style="46" customWidth="1"/>
    <col min="2823" max="3072" width="11.42578125" style="46"/>
    <col min="3073" max="3073" width="3" style="46" customWidth="1"/>
    <col min="3074" max="3074" width="9.85546875" style="46" customWidth="1"/>
    <col min="3075" max="3078" width="18.7109375" style="46" customWidth="1"/>
    <col min="3079" max="3328" width="11.42578125" style="46"/>
    <col min="3329" max="3329" width="3" style="46" customWidth="1"/>
    <col min="3330" max="3330" width="9.85546875" style="46" customWidth="1"/>
    <col min="3331" max="3334" width="18.7109375" style="46" customWidth="1"/>
    <col min="3335" max="3584" width="11.42578125" style="46"/>
    <col min="3585" max="3585" width="3" style="46" customWidth="1"/>
    <col min="3586" max="3586" width="9.85546875" style="46" customWidth="1"/>
    <col min="3587" max="3590" width="18.7109375" style="46" customWidth="1"/>
    <col min="3591" max="3840" width="11.42578125" style="46"/>
    <col min="3841" max="3841" width="3" style="46" customWidth="1"/>
    <col min="3842" max="3842" width="9.85546875" style="46" customWidth="1"/>
    <col min="3843" max="3846" width="18.7109375" style="46" customWidth="1"/>
    <col min="3847" max="4096" width="11.42578125" style="46"/>
    <col min="4097" max="4097" width="3" style="46" customWidth="1"/>
    <col min="4098" max="4098" width="9.85546875" style="46" customWidth="1"/>
    <col min="4099" max="4102" width="18.7109375" style="46" customWidth="1"/>
    <col min="4103" max="4352" width="11.42578125" style="46"/>
    <col min="4353" max="4353" width="3" style="46" customWidth="1"/>
    <col min="4354" max="4354" width="9.85546875" style="46" customWidth="1"/>
    <col min="4355" max="4358" width="18.7109375" style="46" customWidth="1"/>
    <col min="4359" max="4608" width="11.42578125" style="46"/>
    <col min="4609" max="4609" width="3" style="46" customWidth="1"/>
    <col min="4610" max="4610" width="9.85546875" style="46" customWidth="1"/>
    <col min="4611" max="4614" width="18.7109375" style="46" customWidth="1"/>
    <col min="4615" max="4864" width="11.42578125" style="46"/>
    <col min="4865" max="4865" width="3" style="46" customWidth="1"/>
    <col min="4866" max="4866" width="9.85546875" style="46" customWidth="1"/>
    <col min="4867" max="4870" width="18.7109375" style="46" customWidth="1"/>
    <col min="4871" max="5120" width="11.42578125" style="46"/>
    <col min="5121" max="5121" width="3" style="46" customWidth="1"/>
    <col min="5122" max="5122" width="9.85546875" style="46" customWidth="1"/>
    <col min="5123" max="5126" width="18.7109375" style="46" customWidth="1"/>
    <col min="5127" max="5376" width="11.42578125" style="46"/>
    <col min="5377" max="5377" width="3" style="46" customWidth="1"/>
    <col min="5378" max="5378" width="9.85546875" style="46" customWidth="1"/>
    <col min="5379" max="5382" width="18.7109375" style="46" customWidth="1"/>
    <col min="5383" max="5632" width="11.42578125" style="46"/>
    <col min="5633" max="5633" width="3" style="46" customWidth="1"/>
    <col min="5634" max="5634" width="9.85546875" style="46" customWidth="1"/>
    <col min="5635" max="5638" width="18.7109375" style="46" customWidth="1"/>
    <col min="5639" max="5888" width="11.42578125" style="46"/>
    <col min="5889" max="5889" width="3" style="46" customWidth="1"/>
    <col min="5890" max="5890" width="9.85546875" style="46" customWidth="1"/>
    <col min="5891" max="5894" width="18.7109375" style="46" customWidth="1"/>
    <col min="5895" max="6144" width="11.42578125" style="46"/>
    <col min="6145" max="6145" width="3" style="46" customWidth="1"/>
    <col min="6146" max="6146" width="9.85546875" style="46" customWidth="1"/>
    <col min="6147" max="6150" width="18.7109375" style="46" customWidth="1"/>
    <col min="6151" max="6400" width="11.42578125" style="46"/>
    <col min="6401" max="6401" width="3" style="46" customWidth="1"/>
    <col min="6402" max="6402" width="9.85546875" style="46" customWidth="1"/>
    <col min="6403" max="6406" width="18.7109375" style="46" customWidth="1"/>
    <col min="6407" max="6656" width="11.42578125" style="46"/>
    <col min="6657" max="6657" width="3" style="46" customWidth="1"/>
    <col min="6658" max="6658" width="9.85546875" style="46" customWidth="1"/>
    <col min="6659" max="6662" width="18.7109375" style="46" customWidth="1"/>
    <col min="6663" max="6912" width="11.42578125" style="46"/>
    <col min="6913" max="6913" width="3" style="46" customWidth="1"/>
    <col min="6914" max="6914" width="9.85546875" style="46" customWidth="1"/>
    <col min="6915" max="6918" width="18.7109375" style="46" customWidth="1"/>
    <col min="6919" max="7168" width="11.42578125" style="46"/>
    <col min="7169" max="7169" width="3" style="46" customWidth="1"/>
    <col min="7170" max="7170" width="9.85546875" style="46" customWidth="1"/>
    <col min="7171" max="7174" width="18.7109375" style="46" customWidth="1"/>
    <col min="7175" max="7424" width="11.42578125" style="46"/>
    <col min="7425" max="7425" width="3" style="46" customWidth="1"/>
    <col min="7426" max="7426" width="9.85546875" style="46" customWidth="1"/>
    <col min="7427" max="7430" width="18.7109375" style="46" customWidth="1"/>
    <col min="7431" max="7680" width="11.42578125" style="46"/>
    <col min="7681" max="7681" width="3" style="46" customWidth="1"/>
    <col min="7682" max="7682" width="9.85546875" style="46" customWidth="1"/>
    <col min="7683" max="7686" width="18.7109375" style="46" customWidth="1"/>
    <col min="7687" max="7936" width="11.42578125" style="46"/>
    <col min="7937" max="7937" width="3" style="46" customWidth="1"/>
    <col min="7938" max="7938" width="9.85546875" style="46" customWidth="1"/>
    <col min="7939" max="7942" width="18.7109375" style="46" customWidth="1"/>
    <col min="7943" max="8192" width="11.42578125" style="46"/>
    <col min="8193" max="8193" width="3" style="46" customWidth="1"/>
    <col min="8194" max="8194" width="9.85546875" style="46" customWidth="1"/>
    <col min="8195" max="8198" width="18.7109375" style="46" customWidth="1"/>
    <col min="8199" max="8448" width="11.42578125" style="46"/>
    <col min="8449" max="8449" width="3" style="46" customWidth="1"/>
    <col min="8450" max="8450" width="9.85546875" style="46" customWidth="1"/>
    <col min="8451" max="8454" width="18.7109375" style="46" customWidth="1"/>
    <col min="8455" max="8704" width="11.42578125" style="46"/>
    <col min="8705" max="8705" width="3" style="46" customWidth="1"/>
    <col min="8706" max="8706" width="9.85546875" style="46" customWidth="1"/>
    <col min="8707" max="8710" width="18.7109375" style="46" customWidth="1"/>
    <col min="8711" max="8960" width="11.42578125" style="46"/>
    <col min="8961" max="8961" width="3" style="46" customWidth="1"/>
    <col min="8962" max="8962" width="9.85546875" style="46" customWidth="1"/>
    <col min="8963" max="8966" width="18.7109375" style="46" customWidth="1"/>
    <col min="8967" max="9216" width="11.42578125" style="46"/>
    <col min="9217" max="9217" width="3" style="46" customWidth="1"/>
    <col min="9218" max="9218" width="9.85546875" style="46" customWidth="1"/>
    <col min="9219" max="9222" width="18.7109375" style="46" customWidth="1"/>
    <col min="9223" max="9472" width="11.42578125" style="46"/>
    <col min="9473" max="9473" width="3" style="46" customWidth="1"/>
    <col min="9474" max="9474" width="9.85546875" style="46" customWidth="1"/>
    <col min="9475" max="9478" width="18.7109375" style="46" customWidth="1"/>
    <col min="9479" max="9728" width="11.42578125" style="46"/>
    <col min="9729" max="9729" width="3" style="46" customWidth="1"/>
    <col min="9730" max="9730" width="9.85546875" style="46" customWidth="1"/>
    <col min="9731" max="9734" width="18.7109375" style="46" customWidth="1"/>
    <col min="9735" max="9984" width="11.42578125" style="46"/>
    <col min="9985" max="9985" width="3" style="46" customWidth="1"/>
    <col min="9986" max="9986" width="9.85546875" style="46" customWidth="1"/>
    <col min="9987" max="9990" width="18.7109375" style="46" customWidth="1"/>
    <col min="9991" max="10240" width="11.42578125" style="46"/>
    <col min="10241" max="10241" width="3" style="46" customWidth="1"/>
    <col min="10242" max="10242" width="9.85546875" style="46" customWidth="1"/>
    <col min="10243" max="10246" width="18.7109375" style="46" customWidth="1"/>
    <col min="10247" max="10496" width="11.42578125" style="46"/>
    <col min="10497" max="10497" width="3" style="46" customWidth="1"/>
    <col min="10498" max="10498" width="9.85546875" style="46" customWidth="1"/>
    <col min="10499" max="10502" width="18.7109375" style="46" customWidth="1"/>
    <col min="10503" max="10752" width="11.42578125" style="46"/>
    <col min="10753" max="10753" width="3" style="46" customWidth="1"/>
    <col min="10754" max="10754" width="9.85546875" style="46" customWidth="1"/>
    <col min="10755" max="10758" width="18.7109375" style="46" customWidth="1"/>
    <col min="10759" max="11008" width="11.42578125" style="46"/>
    <col min="11009" max="11009" width="3" style="46" customWidth="1"/>
    <col min="11010" max="11010" width="9.85546875" style="46" customWidth="1"/>
    <col min="11011" max="11014" width="18.7109375" style="46" customWidth="1"/>
    <col min="11015" max="11264" width="11.42578125" style="46"/>
    <col min="11265" max="11265" width="3" style="46" customWidth="1"/>
    <col min="11266" max="11266" width="9.85546875" style="46" customWidth="1"/>
    <col min="11267" max="11270" width="18.7109375" style="46" customWidth="1"/>
    <col min="11271" max="11520" width="11.42578125" style="46"/>
    <col min="11521" max="11521" width="3" style="46" customWidth="1"/>
    <col min="11522" max="11522" width="9.85546875" style="46" customWidth="1"/>
    <col min="11523" max="11526" width="18.7109375" style="46" customWidth="1"/>
    <col min="11527" max="11776" width="11.42578125" style="46"/>
    <col min="11777" max="11777" width="3" style="46" customWidth="1"/>
    <col min="11778" max="11778" width="9.85546875" style="46" customWidth="1"/>
    <col min="11779" max="11782" width="18.7109375" style="46" customWidth="1"/>
    <col min="11783" max="12032" width="11.42578125" style="46"/>
    <col min="12033" max="12033" width="3" style="46" customWidth="1"/>
    <col min="12034" max="12034" width="9.85546875" style="46" customWidth="1"/>
    <col min="12035" max="12038" width="18.7109375" style="46" customWidth="1"/>
    <col min="12039" max="12288" width="11.42578125" style="46"/>
    <col min="12289" max="12289" width="3" style="46" customWidth="1"/>
    <col min="12290" max="12290" width="9.85546875" style="46" customWidth="1"/>
    <col min="12291" max="12294" width="18.7109375" style="46" customWidth="1"/>
    <col min="12295" max="12544" width="11.42578125" style="46"/>
    <col min="12545" max="12545" width="3" style="46" customWidth="1"/>
    <col min="12546" max="12546" width="9.85546875" style="46" customWidth="1"/>
    <col min="12547" max="12550" width="18.7109375" style="46" customWidth="1"/>
    <col min="12551" max="12800" width="11.42578125" style="46"/>
    <col min="12801" max="12801" width="3" style="46" customWidth="1"/>
    <col min="12802" max="12802" width="9.85546875" style="46" customWidth="1"/>
    <col min="12803" max="12806" width="18.7109375" style="46" customWidth="1"/>
    <col min="12807" max="13056" width="11.42578125" style="46"/>
    <col min="13057" max="13057" width="3" style="46" customWidth="1"/>
    <col min="13058" max="13058" width="9.85546875" style="46" customWidth="1"/>
    <col min="13059" max="13062" width="18.7109375" style="46" customWidth="1"/>
    <col min="13063" max="13312" width="11.42578125" style="46"/>
    <col min="13313" max="13313" width="3" style="46" customWidth="1"/>
    <col min="13314" max="13314" width="9.85546875" style="46" customWidth="1"/>
    <col min="13315" max="13318" width="18.7109375" style="46" customWidth="1"/>
    <col min="13319" max="13568" width="11.42578125" style="46"/>
    <col min="13569" max="13569" width="3" style="46" customWidth="1"/>
    <col min="13570" max="13570" width="9.85546875" style="46" customWidth="1"/>
    <col min="13571" max="13574" width="18.7109375" style="46" customWidth="1"/>
    <col min="13575" max="13824" width="11.42578125" style="46"/>
    <col min="13825" max="13825" width="3" style="46" customWidth="1"/>
    <col min="13826" max="13826" width="9.85546875" style="46" customWidth="1"/>
    <col min="13827" max="13830" width="18.7109375" style="46" customWidth="1"/>
    <col min="13831" max="14080" width="11.42578125" style="46"/>
    <col min="14081" max="14081" width="3" style="46" customWidth="1"/>
    <col min="14082" max="14082" width="9.85546875" style="46" customWidth="1"/>
    <col min="14083" max="14086" width="18.7109375" style="46" customWidth="1"/>
    <col min="14087" max="14336" width="11.42578125" style="46"/>
    <col min="14337" max="14337" width="3" style="46" customWidth="1"/>
    <col min="14338" max="14338" width="9.85546875" style="46" customWidth="1"/>
    <col min="14339" max="14342" width="18.7109375" style="46" customWidth="1"/>
    <col min="14343" max="14592" width="11.42578125" style="46"/>
    <col min="14593" max="14593" width="3" style="46" customWidth="1"/>
    <col min="14594" max="14594" width="9.85546875" style="46" customWidth="1"/>
    <col min="14595" max="14598" width="18.7109375" style="46" customWidth="1"/>
    <col min="14599" max="14848" width="11.42578125" style="46"/>
    <col min="14849" max="14849" width="3" style="46" customWidth="1"/>
    <col min="14850" max="14850" width="9.85546875" style="46" customWidth="1"/>
    <col min="14851" max="14854" width="18.7109375" style="46" customWidth="1"/>
    <col min="14855" max="15104" width="11.42578125" style="46"/>
    <col min="15105" max="15105" width="3" style="46" customWidth="1"/>
    <col min="15106" max="15106" width="9.85546875" style="46" customWidth="1"/>
    <col min="15107" max="15110" width="18.7109375" style="46" customWidth="1"/>
    <col min="15111" max="15360" width="11.42578125" style="46"/>
    <col min="15361" max="15361" width="3" style="46" customWidth="1"/>
    <col min="15362" max="15362" width="9.85546875" style="46" customWidth="1"/>
    <col min="15363" max="15366" width="18.7109375" style="46" customWidth="1"/>
    <col min="15367" max="15616" width="11.42578125" style="46"/>
    <col min="15617" max="15617" width="3" style="46" customWidth="1"/>
    <col min="15618" max="15618" width="9.85546875" style="46" customWidth="1"/>
    <col min="15619" max="15622" width="18.7109375" style="46" customWidth="1"/>
    <col min="15623" max="15872" width="11.42578125" style="46"/>
    <col min="15873" max="15873" width="3" style="46" customWidth="1"/>
    <col min="15874" max="15874" width="9.85546875" style="46" customWidth="1"/>
    <col min="15875" max="15878" width="18.7109375" style="46" customWidth="1"/>
    <col min="15879" max="16128" width="11.42578125" style="46"/>
    <col min="16129" max="16129" width="3" style="46" customWidth="1"/>
    <col min="16130" max="16130" width="9.85546875" style="46" customWidth="1"/>
    <col min="16131" max="16134" width="18.7109375" style="46" customWidth="1"/>
    <col min="16135" max="16384" width="11.42578125" style="46"/>
  </cols>
  <sheetData>
    <row r="1" spans="1:8">
      <c r="B1" s="193" t="s">
        <v>165</v>
      </c>
      <c r="C1" s="193"/>
      <c r="D1" s="193"/>
      <c r="E1" s="193"/>
      <c r="F1" s="193"/>
    </row>
    <row r="2" spans="1:8">
      <c r="A2" s="46" t="s">
        <v>211</v>
      </c>
      <c r="B2" s="194" t="s">
        <v>212</v>
      </c>
      <c r="C2" s="194"/>
      <c r="D2" s="194"/>
      <c r="E2" s="194"/>
      <c r="F2" s="194"/>
    </row>
    <row r="3" spans="1:8">
      <c r="B3" s="195" t="s">
        <v>166</v>
      </c>
      <c r="C3" s="196"/>
      <c r="D3" s="196"/>
      <c r="E3" s="196"/>
      <c r="F3" s="197"/>
    </row>
    <row r="4" spans="1:8">
      <c r="B4" s="47" t="s">
        <v>31</v>
      </c>
      <c r="C4" s="47">
        <v>55</v>
      </c>
      <c r="D4" s="47">
        <v>65</v>
      </c>
      <c r="E4" s="47">
        <v>75</v>
      </c>
      <c r="F4" s="47">
        <v>85</v>
      </c>
    </row>
    <row r="5" spans="1:8">
      <c r="B5" s="48">
        <v>1</v>
      </c>
      <c r="C5" s="48">
        <v>0.99219999999999997</v>
      </c>
      <c r="D5" s="48">
        <v>0.99219999999999997</v>
      </c>
      <c r="E5" s="48">
        <v>0.99319999999999997</v>
      </c>
      <c r="F5" s="49">
        <v>0.99399999999999999</v>
      </c>
    </row>
    <row r="6" spans="1:8">
      <c r="B6" s="48">
        <v>2</v>
      </c>
      <c r="C6" s="48">
        <v>0.98409999999999997</v>
      </c>
      <c r="D6" s="48">
        <v>0.98409999999999997</v>
      </c>
      <c r="E6" s="48">
        <v>0.98629999999999995</v>
      </c>
      <c r="F6" s="49">
        <v>0.98799999999999999</v>
      </c>
    </row>
    <row r="7" spans="1:8">
      <c r="B7" s="48">
        <v>3</v>
      </c>
      <c r="C7" s="48">
        <v>0.97589999999999999</v>
      </c>
      <c r="D7" s="48">
        <v>0.97589999999999999</v>
      </c>
      <c r="E7" s="48">
        <v>0.97919999999999996</v>
      </c>
      <c r="F7" s="48">
        <v>0.98170000000000002</v>
      </c>
    </row>
    <row r="8" spans="1:8">
      <c r="B8" s="48">
        <v>4</v>
      </c>
      <c r="C8" s="48">
        <v>0.96730000000000005</v>
      </c>
      <c r="D8" s="48">
        <v>0.96730000000000005</v>
      </c>
      <c r="E8" s="48">
        <v>0.97189999999999999</v>
      </c>
      <c r="F8" s="48">
        <v>0.97540000000000004</v>
      </c>
      <c r="H8" s="50"/>
    </row>
    <row r="9" spans="1:8">
      <c r="B9" s="48">
        <v>5</v>
      </c>
      <c r="C9" s="48">
        <v>0.95860000000000001</v>
      </c>
      <c r="D9" s="48">
        <v>0.95860000000000001</v>
      </c>
      <c r="E9" s="48">
        <v>0.96440000000000003</v>
      </c>
      <c r="F9" s="48">
        <v>0.96889999999999998</v>
      </c>
      <c r="H9" s="50"/>
    </row>
    <row r="10" spans="1:8">
      <c r="B10" s="48">
        <v>6</v>
      </c>
      <c r="C10" s="48">
        <v>0.9496</v>
      </c>
      <c r="D10" s="48">
        <v>0.9496</v>
      </c>
      <c r="E10" s="48">
        <v>0.95679999999999998</v>
      </c>
      <c r="F10" s="48">
        <v>0.96220000000000006</v>
      </c>
      <c r="H10" s="50"/>
    </row>
    <row r="11" spans="1:8">
      <c r="B11" s="48">
        <v>7</v>
      </c>
      <c r="C11" s="48">
        <v>0.94040000000000001</v>
      </c>
      <c r="D11" s="48">
        <v>0.94040000000000001</v>
      </c>
      <c r="E11" s="49">
        <v>0.94899999999999995</v>
      </c>
      <c r="F11" s="48">
        <v>0.95540000000000003</v>
      </c>
    </row>
    <row r="12" spans="1:8">
      <c r="B12" s="48">
        <v>8</v>
      </c>
      <c r="C12" s="48">
        <v>0.93089999999999995</v>
      </c>
      <c r="D12" s="48">
        <v>0.93089999999999995</v>
      </c>
      <c r="E12" s="49">
        <v>0.94099999999999995</v>
      </c>
      <c r="F12" s="48">
        <v>0.94850000000000001</v>
      </c>
    </row>
    <row r="13" spans="1:8">
      <c r="B13" s="48">
        <v>9</v>
      </c>
      <c r="C13" s="48">
        <v>0.92120000000000002</v>
      </c>
      <c r="D13" s="48">
        <v>0.92120000000000002</v>
      </c>
      <c r="E13" s="48">
        <v>0.93279999999999996</v>
      </c>
      <c r="F13" s="48">
        <v>0.9415</v>
      </c>
    </row>
    <row r="14" spans="1:8">
      <c r="B14" s="48">
        <v>10</v>
      </c>
      <c r="C14" s="48">
        <v>0.91120000000000001</v>
      </c>
      <c r="D14" s="48">
        <v>0.91120000000000001</v>
      </c>
      <c r="E14" s="48">
        <v>0.9244</v>
      </c>
      <c r="F14" s="48">
        <v>0.93430000000000002</v>
      </c>
    </row>
    <row r="15" spans="1:8">
      <c r="B15" s="48">
        <v>11</v>
      </c>
      <c r="C15" s="48">
        <v>0.90110000000000001</v>
      </c>
      <c r="D15" s="48">
        <v>0.90110000000000001</v>
      </c>
      <c r="E15" s="48">
        <v>0.91590000000000005</v>
      </c>
      <c r="F15" s="48">
        <v>0.92689999999999995</v>
      </c>
    </row>
    <row r="16" spans="1:8">
      <c r="B16" s="48">
        <v>12</v>
      </c>
      <c r="C16" s="48">
        <v>0.89070000000000005</v>
      </c>
      <c r="D16" s="48">
        <v>0.89070000000000005</v>
      </c>
      <c r="E16" s="48">
        <v>0.90720000000000001</v>
      </c>
      <c r="F16" s="48">
        <v>0.9194</v>
      </c>
    </row>
    <row r="17" spans="2:6">
      <c r="B17" s="48">
        <v>13</v>
      </c>
      <c r="C17" s="49">
        <v>0.88</v>
      </c>
      <c r="D17" s="49">
        <v>0.88</v>
      </c>
      <c r="E17" s="48">
        <v>0.89829999999999999</v>
      </c>
      <c r="F17" s="48">
        <v>0.91180000000000005</v>
      </c>
    </row>
    <row r="18" spans="2:6">
      <c r="B18" s="48">
        <v>14</v>
      </c>
      <c r="C18" s="48">
        <v>0.86909999999999998</v>
      </c>
      <c r="D18" s="48">
        <v>0.86909999999999998</v>
      </c>
      <c r="E18" s="48">
        <v>0.88919999999999999</v>
      </c>
      <c r="F18" s="48">
        <v>0.90410000000000001</v>
      </c>
    </row>
    <row r="19" spans="2:6">
      <c r="B19" s="48">
        <v>15</v>
      </c>
      <c r="C19" s="49">
        <v>0.85799999999999998</v>
      </c>
      <c r="D19" s="49">
        <v>0.85799999999999998</v>
      </c>
      <c r="E19" s="49">
        <v>0.88</v>
      </c>
      <c r="F19" s="48">
        <v>0.8962</v>
      </c>
    </row>
    <row r="20" spans="2:6">
      <c r="B20" s="48">
        <v>16</v>
      </c>
      <c r="C20" s="48">
        <v>0.84660000000000002</v>
      </c>
      <c r="D20" s="48">
        <v>0.84660000000000002</v>
      </c>
      <c r="E20" s="48">
        <v>0.87060000000000004</v>
      </c>
      <c r="F20" s="48">
        <v>0.88819999999999999</v>
      </c>
    </row>
    <row r="21" spans="2:6">
      <c r="B21" s="48">
        <v>17</v>
      </c>
      <c r="C21" s="49">
        <v>0.83499999999999996</v>
      </c>
      <c r="D21" s="49">
        <v>0.83499999999999996</v>
      </c>
      <c r="E21" s="49">
        <v>0.86099999999999999</v>
      </c>
      <c r="F21" s="49">
        <v>0.88</v>
      </c>
    </row>
    <row r="22" spans="2:6">
      <c r="B22" s="48">
        <v>18</v>
      </c>
      <c r="C22" s="48">
        <v>0.82320000000000004</v>
      </c>
      <c r="D22" s="48">
        <v>0.82320000000000004</v>
      </c>
      <c r="E22" s="48">
        <v>0.85119999999999996</v>
      </c>
      <c r="F22" s="48">
        <v>0.87170000000000003</v>
      </c>
    </row>
    <row r="23" spans="2:6">
      <c r="B23" s="48">
        <v>19</v>
      </c>
      <c r="C23" s="49">
        <v>0.81110000000000004</v>
      </c>
      <c r="D23" s="49">
        <v>0.81110000000000004</v>
      </c>
      <c r="E23" s="49">
        <v>0.84119999999999995</v>
      </c>
      <c r="F23" s="49">
        <v>0.86329999999999996</v>
      </c>
    </row>
    <row r="24" spans="2:6">
      <c r="B24" s="48">
        <v>20</v>
      </c>
      <c r="C24" s="48">
        <v>0.79879999999999995</v>
      </c>
      <c r="D24" s="48">
        <v>0.79879999999999995</v>
      </c>
      <c r="E24" s="48">
        <v>0.83109999999999995</v>
      </c>
      <c r="F24" s="48">
        <v>0.85470000000000002</v>
      </c>
    </row>
    <row r="25" spans="2:6">
      <c r="B25" s="48">
        <v>21</v>
      </c>
      <c r="C25" s="49">
        <v>0.7863</v>
      </c>
      <c r="D25" s="49">
        <v>0.7863</v>
      </c>
      <c r="E25" s="49">
        <v>0.82079999999999997</v>
      </c>
      <c r="F25" s="49">
        <v>0.84599999999999997</v>
      </c>
    </row>
    <row r="26" spans="2:6">
      <c r="B26" s="48">
        <v>22</v>
      </c>
      <c r="C26" s="48">
        <v>0.77349999999999997</v>
      </c>
      <c r="D26" s="48">
        <v>0.77349999999999997</v>
      </c>
      <c r="E26" s="48">
        <v>0.81030000000000002</v>
      </c>
      <c r="F26" s="48">
        <v>0.83709999999999996</v>
      </c>
    </row>
    <row r="27" spans="2:6">
      <c r="B27" s="48">
        <v>23</v>
      </c>
      <c r="C27" s="49">
        <v>0.76049999999999995</v>
      </c>
      <c r="D27" s="49">
        <v>0.76049999999999995</v>
      </c>
      <c r="E27" s="49">
        <v>0.79959999999999998</v>
      </c>
      <c r="F27" s="49">
        <v>0.82809999999999995</v>
      </c>
    </row>
    <row r="28" spans="2:6">
      <c r="B28" s="48">
        <v>24</v>
      </c>
      <c r="C28" s="48">
        <v>0.74719999999999998</v>
      </c>
      <c r="D28" s="48">
        <v>0.74719999999999998</v>
      </c>
      <c r="E28" s="48">
        <v>0.78879999999999995</v>
      </c>
      <c r="F28" s="49">
        <v>0.81899999999999995</v>
      </c>
    </row>
    <row r="29" spans="2:6">
      <c r="B29" s="48">
        <v>25</v>
      </c>
      <c r="C29" s="49">
        <v>0.73370000000000002</v>
      </c>
      <c r="D29" s="49">
        <v>0.73370000000000002</v>
      </c>
      <c r="E29" s="49">
        <v>0.77780000000000005</v>
      </c>
      <c r="F29" s="49">
        <v>0.80969999999999998</v>
      </c>
    </row>
    <row r="30" spans="2:6">
      <c r="B30" s="48">
        <v>26</v>
      </c>
      <c r="C30" s="49">
        <v>0.72</v>
      </c>
      <c r="D30" s="49">
        <v>0.72</v>
      </c>
      <c r="E30" s="48">
        <v>0.76659999999999995</v>
      </c>
      <c r="F30" s="49">
        <v>0.80030000000000001</v>
      </c>
    </row>
    <row r="31" spans="2:6">
      <c r="B31" s="48">
        <v>27</v>
      </c>
      <c r="C31" s="49">
        <v>0.70599999999999996</v>
      </c>
      <c r="D31" s="49">
        <v>0.70599999999999996</v>
      </c>
      <c r="E31" s="49">
        <v>0.75519999999999998</v>
      </c>
      <c r="F31" s="49">
        <v>0.79069999999999996</v>
      </c>
    </row>
    <row r="32" spans="2:6">
      <c r="B32" s="48">
        <v>28</v>
      </c>
      <c r="C32" s="49">
        <v>0.69179999999999997</v>
      </c>
      <c r="D32" s="49">
        <v>0.69179999999999997</v>
      </c>
      <c r="E32" s="48">
        <v>0.74360000000000004</v>
      </c>
      <c r="F32" s="49">
        <v>0.78100000000000003</v>
      </c>
    </row>
    <row r="33" spans="2:6">
      <c r="B33" s="48">
        <v>29</v>
      </c>
      <c r="C33" s="49">
        <v>0.6774</v>
      </c>
      <c r="D33" s="49">
        <v>0.6774</v>
      </c>
      <c r="E33" s="49">
        <v>0.7319</v>
      </c>
      <c r="F33" s="49">
        <v>0.7712</v>
      </c>
    </row>
    <row r="34" spans="2:6">
      <c r="B34" s="48">
        <v>30</v>
      </c>
      <c r="C34" s="49">
        <v>0.66269999999999996</v>
      </c>
      <c r="D34" s="49">
        <v>0.66269999999999996</v>
      </c>
      <c r="E34" s="49">
        <v>0.72</v>
      </c>
      <c r="F34" s="49">
        <v>0.76119999999999999</v>
      </c>
    </row>
    <row r="35" spans="2:6">
      <c r="B35" s="48">
        <v>31</v>
      </c>
      <c r="C35" s="49">
        <v>0.64780000000000004</v>
      </c>
      <c r="D35" s="49">
        <v>0.64780000000000004</v>
      </c>
      <c r="E35" s="49">
        <v>0.70789999999999997</v>
      </c>
      <c r="F35" s="49">
        <v>0.75109999999999999</v>
      </c>
    </row>
    <row r="36" spans="2:6">
      <c r="B36" s="48">
        <v>32</v>
      </c>
      <c r="C36" s="49">
        <v>0.63270000000000004</v>
      </c>
      <c r="D36" s="49">
        <v>0.63270000000000004</v>
      </c>
      <c r="E36" s="49">
        <v>0.6956</v>
      </c>
      <c r="F36" s="49">
        <v>0.7409</v>
      </c>
    </row>
    <row r="37" spans="2:6">
      <c r="B37" s="48">
        <v>33</v>
      </c>
      <c r="C37" s="49">
        <v>0.61729999999999996</v>
      </c>
      <c r="D37" s="49">
        <v>0.61729999999999996</v>
      </c>
      <c r="E37" s="49">
        <v>0.68320000000000003</v>
      </c>
      <c r="F37" s="49">
        <v>0.73050000000000004</v>
      </c>
    </row>
    <row r="38" spans="2:6">
      <c r="B38" s="48">
        <v>34</v>
      </c>
      <c r="C38" s="49">
        <v>0.60170000000000001</v>
      </c>
      <c r="D38" s="49">
        <v>0.60170000000000001</v>
      </c>
      <c r="E38" s="49">
        <v>0.67059999999999997</v>
      </c>
      <c r="F38" s="49">
        <v>0.72</v>
      </c>
    </row>
    <row r="39" spans="2:6">
      <c r="B39" s="48">
        <v>35</v>
      </c>
      <c r="C39" s="49">
        <v>0.58579999999999999</v>
      </c>
      <c r="D39" s="49">
        <v>0.58579999999999999</v>
      </c>
      <c r="E39" s="49">
        <v>0.65780000000000005</v>
      </c>
      <c r="F39" s="49">
        <v>0.70930000000000004</v>
      </c>
    </row>
    <row r="40" spans="2:6">
      <c r="B40" s="48">
        <v>36</v>
      </c>
      <c r="C40" s="49">
        <v>0.56969999999999998</v>
      </c>
      <c r="D40" s="49">
        <v>0.56969999999999998</v>
      </c>
      <c r="E40" s="49">
        <v>0.64480000000000004</v>
      </c>
      <c r="F40" s="49">
        <v>0.69850000000000001</v>
      </c>
    </row>
    <row r="41" spans="2:6">
      <c r="B41" s="48">
        <v>37</v>
      </c>
      <c r="C41" s="49">
        <v>0.5534</v>
      </c>
      <c r="D41" s="49">
        <v>0.5534</v>
      </c>
      <c r="E41" s="49">
        <v>0.63160000000000005</v>
      </c>
      <c r="F41" s="49">
        <v>0.68759999999999999</v>
      </c>
    </row>
    <row r="42" spans="2:6">
      <c r="B42" s="48">
        <v>38</v>
      </c>
      <c r="C42" s="49">
        <v>0.53680000000000005</v>
      </c>
      <c r="D42" s="49">
        <v>0.53680000000000005</v>
      </c>
      <c r="E42" s="49">
        <v>0.61829999999999996</v>
      </c>
      <c r="F42" s="49">
        <v>0.67649999999999999</v>
      </c>
    </row>
    <row r="43" spans="2:6">
      <c r="B43" s="48">
        <v>39</v>
      </c>
      <c r="C43" s="49">
        <v>0.52</v>
      </c>
      <c r="D43" s="49">
        <v>0.52</v>
      </c>
      <c r="E43" s="49">
        <v>0.6048</v>
      </c>
      <c r="F43" s="49">
        <v>0.6653</v>
      </c>
    </row>
    <row r="44" spans="2:6">
      <c r="B44" s="48">
        <v>40</v>
      </c>
      <c r="C44" s="49">
        <v>0.503</v>
      </c>
      <c r="D44" s="49">
        <v>0.503</v>
      </c>
      <c r="E44" s="49">
        <v>0.59109999999999996</v>
      </c>
      <c r="F44" s="49">
        <v>0.65400000000000003</v>
      </c>
    </row>
    <row r="45" spans="2:6">
      <c r="B45" s="48">
        <v>41</v>
      </c>
      <c r="C45" s="49">
        <v>0.48570000000000002</v>
      </c>
      <c r="D45" s="49">
        <v>0.48570000000000002</v>
      </c>
      <c r="E45" s="49">
        <v>0.57720000000000005</v>
      </c>
      <c r="F45" s="49">
        <v>0.64249999999999996</v>
      </c>
    </row>
    <row r="46" spans="2:6">
      <c r="B46" s="48">
        <v>42</v>
      </c>
      <c r="C46" s="49">
        <v>0.46820000000000001</v>
      </c>
      <c r="D46" s="49">
        <v>0.46820000000000001</v>
      </c>
      <c r="E46" s="49">
        <v>0.56320000000000003</v>
      </c>
      <c r="F46" s="49">
        <v>0.63090000000000002</v>
      </c>
    </row>
    <row r="47" spans="2:6">
      <c r="B47" s="48">
        <v>43</v>
      </c>
      <c r="C47" s="49">
        <v>0.45040000000000002</v>
      </c>
      <c r="D47" s="49">
        <v>0.45040000000000002</v>
      </c>
      <c r="E47" s="49">
        <v>0.54900000000000004</v>
      </c>
      <c r="F47" s="49">
        <v>0.61909999999999998</v>
      </c>
    </row>
    <row r="48" spans="2:6">
      <c r="B48" s="48">
        <v>44</v>
      </c>
      <c r="C48" s="49">
        <v>0.43240000000000001</v>
      </c>
      <c r="D48" s="49">
        <v>0.43240000000000001</v>
      </c>
      <c r="E48" s="49">
        <v>0.53459999999999996</v>
      </c>
      <c r="F48" s="49">
        <v>0.60719999999999996</v>
      </c>
    </row>
    <row r="49" spans="2:6">
      <c r="B49" s="48">
        <v>45</v>
      </c>
      <c r="C49" s="49">
        <v>0.41420000000000001</v>
      </c>
      <c r="D49" s="49">
        <v>0.41420000000000001</v>
      </c>
      <c r="E49" s="49">
        <v>0.52</v>
      </c>
      <c r="F49" s="49">
        <v>0.59519999999999995</v>
      </c>
    </row>
    <row r="50" spans="2:6">
      <c r="B50" s="48">
        <v>46</v>
      </c>
      <c r="C50" s="49">
        <v>0.3957</v>
      </c>
      <c r="D50" s="49">
        <v>0.3957</v>
      </c>
      <c r="E50" s="49">
        <v>0.50519999999999998</v>
      </c>
      <c r="F50" s="49">
        <v>0.58299999999999996</v>
      </c>
    </row>
    <row r="51" spans="2:6">
      <c r="B51" s="48">
        <v>47</v>
      </c>
      <c r="C51" s="49">
        <v>0.377</v>
      </c>
      <c r="D51" s="49">
        <v>0.377</v>
      </c>
      <c r="E51" s="49">
        <v>0.49030000000000001</v>
      </c>
      <c r="F51" s="49">
        <v>0.57069999999999999</v>
      </c>
    </row>
    <row r="52" spans="2:6">
      <c r="B52" s="48">
        <v>48</v>
      </c>
      <c r="C52" s="49">
        <v>0.35809999999999997</v>
      </c>
      <c r="D52" s="49">
        <v>0.35809999999999997</v>
      </c>
      <c r="E52" s="49">
        <v>0.47520000000000001</v>
      </c>
      <c r="F52" s="49">
        <v>0.55820000000000003</v>
      </c>
    </row>
    <row r="53" spans="2:6">
      <c r="B53" s="48">
        <v>49</v>
      </c>
      <c r="C53" s="49">
        <v>0.33889999999999998</v>
      </c>
      <c r="D53" s="49">
        <v>0.33889999999999998</v>
      </c>
      <c r="E53" s="49">
        <v>0.45989999999999998</v>
      </c>
      <c r="F53" s="49">
        <v>0.54559999999999997</v>
      </c>
    </row>
    <row r="54" spans="2:6">
      <c r="B54" s="48">
        <v>50</v>
      </c>
      <c r="C54" s="49">
        <v>0.31950000000000001</v>
      </c>
      <c r="D54" s="49">
        <v>0.31950000000000001</v>
      </c>
      <c r="E54" s="49">
        <v>0.44440000000000002</v>
      </c>
      <c r="F54" s="49">
        <v>0.53290000000000004</v>
      </c>
    </row>
    <row r="55" spans="2:6">
      <c r="B55" s="48">
        <v>51</v>
      </c>
      <c r="C55" s="49">
        <v>0.2999</v>
      </c>
      <c r="D55" s="49">
        <v>0.2999</v>
      </c>
      <c r="E55" s="49">
        <v>0.42880000000000001</v>
      </c>
      <c r="F55" s="49">
        <v>0.52</v>
      </c>
    </row>
    <row r="56" spans="2:6">
      <c r="B56" s="48">
        <v>52</v>
      </c>
      <c r="C56" s="49">
        <v>0.28000000000000003</v>
      </c>
      <c r="D56" s="49">
        <v>0.28000000000000003</v>
      </c>
      <c r="E56" s="49">
        <v>0.41299999999999998</v>
      </c>
      <c r="F56" s="49">
        <v>0.50700000000000001</v>
      </c>
    </row>
    <row r="57" spans="2:6">
      <c r="B57" s="48">
        <v>53</v>
      </c>
      <c r="C57" s="49">
        <v>0.25990000000000002</v>
      </c>
      <c r="D57" s="49">
        <v>0.25990000000000002</v>
      </c>
      <c r="E57" s="49">
        <v>0.39700000000000002</v>
      </c>
      <c r="F57" s="49">
        <v>0.49380000000000002</v>
      </c>
    </row>
    <row r="58" spans="2:6">
      <c r="B58" s="48">
        <v>54</v>
      </c>
      <c r="C58" s="49">
        <v>0.23949999999999999</v>
      </c>
      <c r="D58" s="49">
        <v>0.23949999999999999</v>
      </c>
      <c r="E58" s="49">
        <v>0.38080000000000003</v>
      </c>
      <c r="F58" s="49">
        <v>0.48060000000000003</v>
      </c>
    </row>
    <row r="59" spans="2:6">
      <c r="B59" s="48">
        <v>55</v>
      </c>
      <c r="C59" s="49">
        <v>0.21890000000000001</v>
      </c>
      <c r="D59" s="49">
        <v>0.21890000000000001</v>
      </c>
      <c r="E59" s="49">
        <v>0.3644</v>
      </c>
      <c r="F59" s="49">
        <v>0.46710000000000002</v>
      </c>
    </row>
    <row r="60" spans="2:6">
      <c r="B60" s="48">
        <v>56</v>
      </c>
      <c r="C60" s="48"/>
      <c r="D60" s="49">
        <v>0.1981</v>
      </c>
      <c r="E60" s="49">
        <v>0.34789999999999999</v>
      </c>
      <c r="F60" s="49">
        <v>0.4536</v>
      </c>
    </row>
    <row r="61" spans="2:6">
      <c r="B61" s="48">
        <v>57</v>
      </c>
      <c r="C61" s="48"/>
      <c r="D61" s="49">
        <v>0.17699999999999999</v>
      </c>
      <c r="E61" s="49">
        <v>0.33119999999999999</v>
      </c>
      <c r="F61" s="49">
        <v>0.43990000000000001</v>
      </c>
    </row>
    <row r="62" spans="2:6">
      <c r="B62" s="48">
        <v>58</v>
      </c>
      <c r="C62" s="48"/>
      <c r="D62" s="49">
        <v>0.15570000000000001</v>
      </c>
      <c r="E62" s="49">
        <v>0.31430000000000002</v>
      </c>
      <c r="F62" s="49">
        <v>0.42599999999999999</v>
      </c>
    </row>
    <row r="63" spans="2:6">
      <c r="B63" s="48">
        <v>59</v>
      </c>
      <c r="C63" s="48"/>
      <c r="D63" s="49">
        <v>0.13420000000000001</v>
      </c>
      <c r="E63" s="49">
        <v>0.29720000000000002</v>
      </c>
      <c r="F63" s="49">
        <v>0.41199999999999998</v>
      </c>
    </row>
    <row r="64" spans="2:6">
      <c r="B64" s="48">
        <v>60</v>
      </c>
      <c r="C64" s="48"/>
      <c r="D64" s="49">
        <v>0.1124</v>
      </c>
      <c r="E64" s="49">
        <v>0.28000000000000003</v>
      </c>
      <c r="F64" s="49">
        <v>0.39789999999999998</v>
      </c>
    </row>
    <row r="65" spans="2:6">
      <c r="B65" s="48">
        <v>61</v>
      </c>
      <c r="C65" s="48"/>
      <c r="D65" s="49">
        <v>9.0399999999999994E-2</v>
      </c>
      <c r="E65" s="49">
        <v>0.2626</v>
      </c>
      <c r="F65" s="49">
        <v>0.38369999999999999</v>
      </c>
    </row>
    <row r="66" spans="2:6">
      <c r="B66" s="48">
        <v>62</v>
      </c>
      <c r="C66" s="48"/>
      <c r="D66" s="49">
        <v>6.8199999999999997E-2</v>
      </c>
      <c r="E66" s="49">
        <v>0.245</v>
      </c>
      <c r="F66" s="49">
        <v>0.36930000000000002</v>
      </c>
    </row>
    <row r="67" spans="2:6">
      <c r="B67" s="48">
        <v>63</v>
      </c>
      <c r="C67" s="48"/>
      <c r="D67" s="49">
        <v>4.5699999999999998E-2</v>
      </c>
      <c r="E67" s="49">
        <v>0.22720000000000001</v>
      </c>
      <c r="F67" s="49">
        <v>0.35470000000000002</v>
      </c>
    </row>
    <row r="68" spans="2:6">
      <c r="B68" s="48">
        <v>64</v>
      </c>
      <c r="C68" s="48"/>
      <c r="D68" s="49">
        <v>2.3E-2</v>
      </c>
      <c r="E68" s="49">
        <v>0.2092</v>
      </c>
      <c r="F68" s="49">
        <v>0.34010000000000001</v>
      </c>
    </row>
    <row r="69" spans="2:6">
      <c r="B69" s="48">
        <v>65</v>
      </c>
      <c r="C69" s="48"/>
      <c r="D69" s="49">
        <v>0</v>
      </c>
      <c r="E69" s="49">
        <v>0.19109999999999999</v>
      </c>
      <c r="F69" s="49">
        <v>0.32529999999999998</v>
      </c>
    </row>
    <row r="70" spans="2:6">
      <c r="B70" s="48">
        <v>66</v>
      </c>
      <c r="C70" s="48"/>
      <c r="D70" s="48"/>
      <c r="E70" s="49">
        <v>0.17180000000000001</v>
      </c>
      <c r="F70" s="49">
        <v>0.31159999999999999</v>
      </c>
    </row>
    <row r="71" spans="2:6">
      <c r="B71" s="48">
        <v>67</v>
      </c>
      <c r="C71" s="48"/>
      <c r="D71" s="48"/>
      <c r="E71" s="49">
        <v>0.15429999999999999</v>
      </c>
      <c r="F71" s="49">
        <v>0.29520000000000002</v>
      </c>
    </row>
    <row r="72" spans="2:6">
      <c r="B72" s="48">
        <v>68</v>
      </c>
      <c r="C72" s="48"/>
      <c r="D72" s="48"/>
      <c r="E72" s="49">
        <v>0.1356</v>
      </c>
      <c r="F72" s="49">
        <v>0.28000000000000003</v>
      </c>
    </row>
    <row r="73" spans="2:6">
      <c r="B73" s="48">
        <v>69</v>
      </c>
      <c r="C73" s="48"/>
      <c r="D73" s="48"/>
      <c r="E73" s="49">
        <v>0.1168</v>
      </c>
      <c r="F73" s="49">
        <v>0.2646</v>
      </c>
    </row>
    <row r="74" spans="2:6">
      <c r="B74" s="48">
        <v>70</v>
      </c>
      <c r="C74" s="48"/>
      <c r="D74" s="48"/>
      <c r="E74" s="49">
        <v>9.7799999999999998E-2</v>
      </c>
      <c r="F74" s="49">
        <v>0.24909999999999999</v>
      </c>
    </row>
    <row r="75" spans="2:6">
      <c r="B75" s="48">
        <v>71</v>
      </c>
      <c r="C75" s="48"/>
      <c r="D75" s="48"/>
      <c r="E75" s="49">
        <v>7.8600000000000003E-2</v>
      </c>
      <c r="F75" s="49">
        <v>0.23350000000000001</v>
      </c>
    </row>
    <row r="76" spans="2:6">
      <c r="B76" s="48">
        <v>72</v>
      </c>
      <c r="C76" s="48"/>
      <c r="D76" s="48"/>
      <c r="E76" s="49">
        <v>5.9200000000000003E-2</v>
      </c>
      <c r="F76" s="49">
        <v>0.2177</v>
      </c>
    </row>
    <row r="77" spans="2:6">
      <c r="B77" s="48">
        <v>73</v>
      </c>
      <c r="C77" s="48"/>
      <c r="D77" s="48"/>
      <c r="E77" s="49">
        <v>3.9600000000000003E-2</v>
      </c>
      <c r="F77" s="49">
        <v>0.20180000000000001</v>
      </c>
    </row>
    <row r="78" spans="2:6">
      <c r="B78" s="48">
        <v>74</v>
      </c>
      <c r="C78" s="48"/>
      <c r="D78" s="48"/>
      <c r="E78" s="49">
        <v>1.9900000000000001E-2</v>
      </c>
      <c r="F78" s="49">
        <v>0.1857</v>
      </c>
    </row>
    <row r="79" spans="2:6">
      <c r="B79" s="48">
        <v>75</v>
      </c>
      <c r="C79" s="48"/>
      <c r="D79" s="48"/>
      <c r="E79" s="49">
        <v>0</v>
      </c>
      <c r="F79" s="49">
        <v>0.1696</v>
      </c>
    </row>
    <row r="80" spans="2:6">
      <c r="B80" s="48">
        <v>76</v>
      </c>
      <c r="C80" s="48"/>
      <c r="D80" s="48"/>
      <c r="E80" s="48"/>
      <c r="F80" s="49">
        <v>0.1532</v>
      </c>
    </row>
    <row r="81" spans="2:6">
      <c r="B81" s="48">
        <v>77</v>
      </c>
      <c r="C81" s="48"/>
      <c r="D81" s="48"/>
      <c r="E81" s="48"/>
      <c r="F81" s="49">
        <v>0.13669999999999999</v>
      </c>
    </row>
    <row r="82" spans="2:6">
      <c r="B82" s="48">
        <v>78</v>
      </c>
      <c r="C82" s="48"/>
      <c r="D82" s="48"/>
      <c r="E82" s="48"/>
      <c r="F82" s="49">
        <v>0.1201</v>
      </c>
    </row>
    <row r="83" spans="2:6">
      <c r="B83" s="48">
        <v>79</v>
      </c>
      <c r="C83" s="48"/>
      <c r="D83" s="48"/>
      <c r="E83" s="48"/>
      <c r="F83" s="49">
        <v>0.10340000000000001</v>
      </c>
    </row>
    <row r="84" spans="2:6">
      <c r="B84" s="48">
        <v>80</v>
      </c>
      <c r="C84" s="48"/>
      <c r="D84" s="48"/>
      <c r="E84" s="48"/>
      <c r="F84" s="49">
        <v>8.6499999999999994E-2</v>
      </c>
    </row>
    <row r="85" spans="2:6">
      <c r="B85" s="48">
        <v>81</v>
      </c>
      <c r="C85" s="48"/>
      <c r="D85" s="48"/>
      <c r="E85" s="48"/>
      <c r="F85" s="49">
        <v>6.9599999999999995E-2</v>
      </c>
    </row>
    <row r="86" spans="2:6">
      <c r="B86" s="48">
        <v>82</v>
      </c>
      <c r="C86" s="48"/>
      <c r="D86" s="48"/>
      <c r="E86" s="48"/>
      <c r="F86" s="49">
        <v>5.2299999999999999E-2</v>
      </c>
    </row>
    <row r="87" spans="2:6">
      <c r="B87" s="48">
        <v>83</v>
      </c>
      <c r="C87" s="48"/>
      <c r="D87" s="48"/>
      <c r="E87" s="48"/>
      <c r="F87" s="49">
        <v>3.5000000000000003E-2</v>
      </c>
    </row>
    <row r="88" spans="2:6">
      <c r="B88" s="48">
        <v>84</v>
      </c>
      <c r="C88" s="48"/>
      <c r="D88" s="48"/>
      <c r="E88" s="48"/>
      <c r="F88" s="49">
        <v>1.7600000000000001E-2</v>
      </c>
    </row>
    <row r="89" spans="2:6">
      <c r="B89" s="48">
        <v>85</v>
      </c>
      <c r="C89" s="48"/>
      <c r="D89" s="48"/>
      <c r="E89" s="48"/>
      <c r="F89" s="49">
        <v>0</v>
      </c>
    </row>
    <row r="92" spans="2:6">
      <c r="B92" s="198" t="s">
        <v>210</v>
      </c>
      <c r="C92" s="198"/>
      <c r="D92" s="198"/>
      <c r="E92" s="198"/>
      <c r="F92" s="198"/>
    </row>
    <row r="93" spans="2:6">
      <c r="B93" s="198" t="s">
        <v>199</v>
      </c>
      <c r="C93" s="198"/>
      <c r="D93" s="198"/>
      <c r="E93" s="198"/>
      <c r="F93" s="198"/>
    </row>
  </sheetData>
  <mergeCells count="5">
    <mergeCell ref="B1:F1"/>
    <mergeCell ref="B2:F2"/>
    <mergeCell ref="B3:F3"/>
    <mergeCell ref="B92:F92"/>
    <mergeCell ref="B93:F9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A2" sqref="A2"/>
    </sheetView>
  </sheetViews>
  <sheetFormatPr baseColWidth="10" defaultRowHeight="13.5"/>
  <cols>
    <col min="1" max="1" width="10.42578125" style="46" customWidth="1"/>
    <col min="2" max="6" width="11.42578125" style="46"/>
    <col min="7" max="7" width="11.85546875" style="46" customWidth="1"/>
    <col min="8" max="8" width="11.42578125" style="46"/>
    <col min="9" max="9" width="12.28515625" style="46" customWidth="1"/>
    <col min="10" max="10" width="11.42578125" style="46"/>
    <col min="11" max="12" width="2.85546875" style="69" customWidth="1"/>
    <col min="13" max="256" width="11.42578125" style="46"/>
    <col min="257" max="257" width="10.42578125" style="46" customWidth="1"/>
    <col min="258" max="262" width="11.42578125" style="46"/>
    <col min="263" max="263" width="11.85546875" style="46" customWidth="1"/>
    <col min="264" max="264" width="11.42578125" style="46"/>
    <col min="265" max="265" width="12.28515625" style="46" customWidth="1"/>
    <col min="266" max="266" width="11.42578125" style="46"/>
    <col min="267" max="268" width="2.85546875" style="46" customWidth="1"/>
    <col min="269" max="512" width="11.42578125" style="46"/>
    <col min="513" max="513" width="10.42578125" style="46" customWidth="1"/>
    <col min="514" max="518" width="11.42578125" style="46"/>
    <col min="519" max="519" width="11.85546875" style="46" customWidth="1"/>
    <col min="520" max="520" width="11.42578125" style="46"/>
    <col min="521" max="521" width="12.28515625" style="46" customWidth="1"/>
    <col min="522" max="522" width="11.42578125" style="46"/>
    <col min="523" max="524" width="2.85546875" style="46" customWidth="1"/>
    <col min="525" max="768" width="11.42578125" style="46"/>
    <col min="769" max="769" width="10.42578125" style="46" customWidth="1"/>
    <col min="770" max="774" width="11.42578125" style="46"/>
    <col min="775" max="775" width="11.85546875" style="46" customWidth="1"/>
    <col min="776" max="776" width="11.42578125" style="46"/>
    <col min="777" max="777" width="12.28515625" style="46" customWidth="1"/>
    <col min="778" max="778" width="11.42578125" style="46"/>
    <col min="779" max="780" width="2.85546875" style="46" customWidth="1"/>
    <col min="781" max="1024" width="11.42578125" style="46"/>
    <col min="1025" max="1025" width="10.42578125" style="46" customWidth="1"/>
    <col min="1026" max="1030" width="11.42578125" style="46"/>
    <col min="1031" max="1031" width="11.85546875" style="46" customWidth="1"/>
    <col min="1032" max="1032" width="11.42578125" style="46"/>
    <col min="1033" max="1033" width="12.28515625" style="46" customWidth="1"/>
    <col min="1034" max="1034" width="11.42578125" style="46"/>
    <col min="1035" max="1036" width="2.85546875" style="46" customWidth="1"/>
    <col min="1037" max="1280" width="11.42578125" style="46"/>
    <col min="1281" max="1281" width="10.42578125" style="46" customWidth="1"/>
    <col min="1282" max="1286" width="11.42578125" style="46"/>
    <col min="1287" max="1287" width="11.85546875" style="46" customWidth="1"/>
    <col min="1288" max="1288" width="11.42578125" style="46"/>
    <col min="1289" max="1289" width="12.28515625" style="46" customWidth="1"/>
    <col min="1290" max="1290" width="11.42578125" style="46"/>
    <col min="1291" max="1292" width="2.85546875" style="46" customWidth="1"/>
    <col min="1293" max="1536" width="11.42578125" style="46"/>
    <col min="1537" max="1537" width="10.42578125" style="46" customWidth="1"/>
    <col min="1538" max="1542" width="11.42578125" style="46"/>
    <col min="1543" max="1543" width="11.85546875" style="46" customWidth="1"/>
    <col min="1544" max="1544" width="11.42578125" style="46"/>
    <col min="1545" max="1545" width="12.28515625" style="46" customWidth="1"/>
    <col min="1546" max="1546" width="11.42578125" style="46"/>
    <col min="1547" max="1548" width="2.85546875" style="46" customWidth="1"/>
    <col min="1549" max="1792" width="11.42578125" style="46"/>
    <col min="1793" max="1793" width="10.42578125" style="46" customWidth="1"/>
    <col min="1794" max="1798" width="11.42578125" style="46"/>
    <col min="1799" max="1799" width="11.85546875" style="46" customWidth="1"/>
    <col min="1800" max="1800" width="11.42578125" style="46"/>
    <col min="1801" max="1801" width="12.28515625" style="46" customWidth="1"/>
    <col min="1802" max="1802" width="11.42578125" style="46"/>
    <col min="1803" max="1804" width="2.85546875" style="46" customWidth="1"/>
    <col min="1805" max="2048" width="11.42578125" style="46"/>
    <col min="2049" max="2049" width="10.42578125" style="46" customWidth="1"/>
    <col min="2050" max="2054" width="11.42578125" style="46"/>
    <col min="2055" max="2055" width="11.85546875" style="46" customWidth="1"/>
    <col min="2056" max="2056" width="11.42578125" style="46"/>
    <col min="2057" max="2057" width="12.28515625" style="46" customWidth="1"/>
    <col min="2058" max="2058" width="11.42578125" style="46"/>
    <col min="2059" max="2060" width="2.85546875" style="46" customWidth="1"/>
    <col min="2061" max="2304" width="11.42578125" style="46"/>
    <col min="2305" max="2305" width="10.42578125" style="46" customWidth="1"/>
    <col min="2306" max="2310" width="11.42578125" style="46"/>
    <col min="2311" max="2311" width="11.85546875" style="46" customWidth="1"/>
    <col min="2312" max="2312" width="11.42578125" style="46"/>
    <col min="2313" max="2313" width="12.28515625" style="46" customWidth="1"/>
    <col min="2314" max="2314" width="11.42578125" style="46"/>
    <col min="2315" max="2316" width="2.85546875" style="46" customWidth="1"/>
    <col min="2317" max="2560" width="11.42578125" style="46"/>
    <col min="2561" max="2561" width="10.42578125" style="46" customWidth="1"/>
    <col min="2562" max="2566" width="11.42578125" style="46"/>
    <col min="2567" max="2567" width="11.85546875" style="46" customWidth="1"/>
    <col min="2568" max="2568" width="11.42578125" style="46"/>
    <col min="2569" max="2569" width="12.28515625" style="46" customWidth="1"/>
    <col min="2570" max="2570" width="11.42578125" style="46"/>
    <col min="2571" max="2572" width="2.85546875" style="46" customWidth="1"/>
    <col min="2573" max="2816" width="11.42578125" style="46"/>
    <col min="2817" max="2817" width="10.42578125" style="46" customWidth="1"/>
    <col min="2818" max="2822" width="11.42578125" style="46"/>
    <col min="2823" max="2823" width="11.85546875" style="46" customWidth="1"/>
    <col min="2824" max="2824" width="11.42578125" style="46"/>
    <col min="2825" max="2825" width="12.28515625" style="46" customWidth="1"/>
    <col min="2826" max="2826" width="11.42578125" style="46"/>
    <col min="2827" max="2828" width="2.85546875" style="46" customWidth="1"/>
    <col min="2829" max="3072" width="11.42578125" style="46"/>
    <col min="3073" max="3073" width="10.42578125" style="46" customWidth="1"/>
    <col min="3074" max="3078" width="11.42578125" style="46"/>
    <col min="3079" max="3079" width="11.85546875" style="46" customWidth="1"/>
    <col min="3080" max="3080" width="11.42578125" style="46"/>
    <col min="3081" max="3081" width="12.28515625" style="46" customWidth="1"/>
    <col min="3082" max="3082" width="11.42578125" style="46"/>
    <col min="3083" max="3084" width="2.85546875" style="46" customWidth="1"/>
    <col min="3085" max="3328" width="11.42578125" style="46"/>
    <col min="3329" max="3329" width="10.42578125" style="46" customWidth="1"/>
    <col min="3330" max="3334" width="11.42578125" style="46"/>
    <col min="3335" max="3335" width="11.85546875" style="46" customWidth="1"/>
    <col min="3336" max="3336" width="11.42578125" style="46"/>
    <col min="3337" max="3337" width="12.28515625" style="46" customWidth="1"/>
    <col min="3338" max="3338" width="11.42578125" style="46"/>
    <col min="3339" max="3340" width="2.85546875" style="46" customWidth="1"/>
    <col min="3341" max="3584" width="11.42578125" style="46"/>
    <col min="3585" max="3585" width="10.42578125" style="46" customWidth="1"/>
    <col min="3586" max="3590" width="11.42578125" style="46"/>
    <col min="3591" max="3591" width="11.85546875" style="46" customWidth="1"/>
    <col min="3592" max="3592" width="11.42578125" style="46"/>
    <col min="3593" max="3593" width="12.28515625" style="46" customWidth="1"/>
    <col min="3594" max="3594" width="11.42578125" style="46"/>
    <col min="3595" max="3596" width="2.85546875" style="46" customWidth="1"/>
    <col min="3597" max="3840" width="11.42578125" style="46"/>
    <col min="3841" max="3841" width="10.42578125" style="46" customWidth="1"/>
    <col min="3842" max="3846" width="11.42578125" style="46"/>
    <col min="3847" max="3847" width="11.85546875" style="46" customWidth="1"/>
    <col min="3848" max="3848" width="11.42578125" style="46"/>
    <col min="3849" max="3849" width="12.28515625" style="46" customWidth="1"/>
    <col min="3850" max="3850" width="11.42578125" style="46"/>
    <col min="3851" max="3852" width="2.85546875" style="46" customWidth="1"/>
    <col min="3853" max="4096" width="11.42578125" style="46"/>
    <col min="4097" max="4097" width="10.42578125" style="46" customWidth="1"/>
    <col min="4098" max="4102" width="11.42578125" style="46"/>
    <col min="4103" max="4103" width="11.85546875" style="46" customWidth="1"/>
    <col min="4104" max="4104" width="11.42578125" style="46"/>
    <col min="4105" max="4105" width="12.28515625" style="46" customWidth="1"/>
    <col min="4106" max="4106" width="11.42578125" style="46"/>
    <col min="4107" max="4108" width="2.85546875" style="46" customWidth="1"/>
    <col min="4109" max="4352" width="11.42578125" style="46"/>
    <col min="4353" max="4353" width="10.42578125" style="46" customWidth="1"/>
    <col min="4354" max="4358" width="11.42578125" style="46"/>
    <col min="4359" max="4359" width="11.85546875" style="46" customWidth="1"/>
    <col min="4360" max="4360" width="11.42578125" style="46"/>
    <col min="4361" max="4361" width="12.28515625" style="46" customWidth="1"/>
    <col min="4362" max="4362" width="11.42578125" style="46"/>
    <col min="4363" max="4364" width="2.85546875" style="46" customWidth="1"/>
    <col min="4365" max="4608" width="11.42578125" style="46"/>
    <col min="4609" max="4609" width="10.42578125" style="46" customWidth="1"/>
    <col min="4610" max="4614" width="11.42578125" style="46"/>
    <col min="4615" max="4615" width="11.85546875" style="46" customWidth="1"/>
    <col min="4616" max="4616" width="11.42578125" style="46"/>
    <col min="4617" max="4617" width="12.28515625" style="46" customWidth="1"/>
    <col min="4618" max="4618" width="11.42578125" style="46"/>
    <col min="4619" max="4620" width="2.85546875" style="46" customWidth="1"/>
    <col min="4621" max="4864" width="11.42578125" style="46"/>
    <col min="4865" max="4865" width="10.42578125" style="46" customWidth="1"/>
    <col min="4866" max="4870" width="11.42578125" style="46"/>
    <col min="4871" max="4871" width="11.85546875" style="46" customWidth="1"/>
    <col min="4872" max="4872" width="11.42578125" style="46"/>
    <col min="4873" max="4873" width="12.28515625" style="46" customWidth="1"/>
    <col min="4874" max="4874" width="11.42578125" style="46"/>
    <col min="4875" max="4876" width="2.85546875" style="46" customWidth="1"/>
    <col min="4877" max="5120" width="11.42578125" style="46"/>
    <col min="5121" max="5121" width="10.42578125" style="46" customWidth="1"/>
    <col min="5122" max="5126" width="11.42578125" style="46"/>
    <col min="5127" max="5127" width="11.85546875" style="46" customWidth="1"/>
    <col min="5128" max="5128" width="11.42578125" style="46"/>
    <col min="5129" max="5129" width="12.28515625" style="46" customWidth="1"/>
    <col min="5130" max="5130" width="11.42578125" style="46"/>
    <col min="5131" max="5132" width="2.85546875" style="46" customWidth="1"/>
    <col min="5133" max="5376" width="11.42578125" style="46"/>
    <col min="5377" max="5377" width="10.42578125" style="46" customWidth="1"/>
    <col min="5378" max="5382" width="11.42578125" style="46"/>
    <col min="5383" max="5383" width="11.85546875" style="46" customWidth="1"/>
    <col min="5384" max="5384" width="11.42578125" style="46"/>
    <col min="5385" max="5385" width="12.28515625" style="46" customWidth="1"/>
    <col min="5386" max="5386" width="11.42578125" style="46"/>
    <col min="5387" max="5388" width="2.85546875" style="46" customWidth="1"/>
    <col min="5389" max="5632" width="11.42578125" style="46"/>
    <col min="5633" max="5633" width="10.42578125" style="46" customWidth="1"/>
    <col min="5634" max="5638" width="11.42578125" style="46"/>
    <col min="5639" max="5639" width="11.85546875" style="46" customWidth="1"/>
    <col min="5640" max="5640" width="11.42578125" style="46"/>
    <col min="5641" max="5641" width="12.28515625" style="46" customWidth="1"/>
    <col min="5642" max="5642" width="11.42578125" style="46"/>
    <col min="5643" max="5644" width="2.85546875" style="46" customWidth="1"/>
    <col min="5645" max="5888" width="11.42578125" style="46"/>
    <col min="5889" max="5889" width="10.42578125" style="46" customWidth="1"/>
    <col min="5890" max="5894" width="11.42578125" style="46"/>
    <col min="5895" max="5895" width="11.85546875" style="46" customWidth="1"/>
    <col min="5896" max="5896" width="11.42578125" style="46"/>
    <col min="5897" max="5897" width="12.28515625" style="46" customWidth="1"/>
    <col min="5898" max="5898" width="11.42578125" style="46"/>
    <col min="5899" max="5900" width="2.85546875" style="46" customWidth="1"/>
    <col min="5901" max="6144" width="11.42578125" style="46"/>
    <col min="6145" max="6145" width="10.42578125" style="46" customWidth="1"/>
    <col min="6146" max="6150" width="11.42578125" style="46"/>
    <col min="6151" max="6151" width="11.85546875" style="46" customWidth="1"/>
    <col min="6152" max="6152" width="11.42578125" style="46"/>
    <col min="6153" max="6153" width="12.28515625" style="46" customWidth="1"/>
    <col min="6154" max="6154" width="11.42578125" style="46"/>
    <col min="6155" max="6156" width="2.85546875" style="46" customWidth="1"/>
    <col min="6157" max="6400" width="11.42578125" style="46"/>
    <col min="6401" max="6401" width="10.42578125" style="46" customWidth="1"/>
    <col min="6402" max="6406" width="11.42578125" style="46"/>
    <col min="6407" max="6407" width="11.85546875" style="46" customWidth="1"/>
    <col min="6408" max="6408" width="11.42578125" style="46"/>
    <col min="6409" max="6409" width="12.28515625" style="46" customWidth="1"/>
    <col min="6410" max="6410" width="11.42578125" style="46"/>
    <col min="6411" max="6412" width="2.85546875" style="46" customWidth="1"/>
    <col min="6413" max="6656" width="11.42578125" style="46"/>
    <col min="6657" max="6657" width="10.42578125" style="46" customWidth="1"/>
    <col min="6658" max="6662" width="11.42578125" style="46"/>
    <col min="6663" max="6663" width="11.85546875" style="46" customWidth="1"/>
    <col min="6664" max="6664" width="11.42578125" style="46"/>
    <col min="6665" max="6665" width="12.28515625" style="46" customWidth="1"/>
    <col min="6666" max="6666" width="11.42578125" style="46"/>
    <col min="6667" max="6668" width="2.85546875" style="46" customWidth="1"/>
    <col min="6669" max="6912" width="11.42578125" style="46"/>
    <col min="6913" max="6913" width="10.42578125" style="46" customWidth="1"/>
    <col min="6914" max="6918" width="11.42578125" style="46"/>
    <col min="6919" max="6919" width="11.85546875" style="46" customWidth="1"/>
    <col min="6920" max="6920" width="11.42578125" style="46"/>
    <col min="6921" max="6921" width="12.28515625" style="46" customWidth="1"/>
    <col min="6922" max="6922" width="11.42578125" style="46"/>
    <col min="6923" max="6924" width="2.85546875" style="46" customWidth="1"/>
    <col min="6925" max="7168" width="11.42578125" style="46"/>
    <col min="7169" max="7169" width="10.42578125" style="46" customWidth="1"/>
    <col min="7170" max="7174" width="11.42578125" style="46"/>
    <col min="7175" max="7175" width="11.85546875" style="46" customWidth="1"/>
    <col min="7176" max="7176" width="11.42578125" style="46"/>
    <col min="7177" max="7177" width="12.28515625" style="46" customWidth="1"/>
    <col min="7178" max="7178" width="11.42578125" style="46"/>
    <col min="7179" max="7180" width="2.85546875" style="46" customWidth="1"/>
    <col min="7181" max="7424" width="11.42578125" style="46"/>
    <col min="7425" max="7425" width="10.42578125" style="46" customWidth="1"/>
    <col min="7426" max="7430" width="11.42578125" style="46"/>
    <col min="7431" max="7431" width="11.85546875" style="46" customWidth="1"/>
    <col min="7432" max="7432" width="11.42578125" style="46"/>
    <col min="7433" max="7433" width="12.28515625" style="46" customWidth="1"/>
    <col min="7434" max="7434" width="11.42578125" style="46"/>
    <col min="7435" max="7436" width="2.85546875" style="46" customWidth="1"/>
    <col min="7437" max="7680" width="11.42578125" style="46"/>
    <col min="7681" max="7681" width="10.42578125" style="46" customWidth="1"/>
    <col min="7682" max="7686" width="11.42578125" style="46"/>
    <col min="7687" max="7687" width="11.85546875" style="46" customWidth="1"/>
    <col min="7688" max="7688" width="11.42578125" style="46"/>
    <col min="7689" max="7689" width="12.28515625" style="46" customWidth="1"/>
    <col min="7690" max="7690" width="11.42578125" style="46"/>
    <col min="7691" max="7692" width="2.85546875" style="46" customWidth="1"/>
    <col min="7693" max="7936" width="11.42578125" style="46"/>
    <col min="7937" max="7937" width="10.42578125" style="46" customWidth="1"/>
    <col min="7938" max="7942" width="11.42578125" style="46"/>
    <col min="7943" max="7943" width="11.85546875" style="46" customWidth="1"/>
    <col min="7944" max="7944" width="11.42578125" style="46"/>
    <col min="7945" max="7945" width="12.28515625" style="46" customWidth="1"/>
    <col min="7946" max="7946" width="11.42578125" style="46"/>
    <col min="7947" max="7948" width="2.85546875" style="46" customWidth="1"/>
    <col min="7949" max="8192" width="11.42578125" style="46"/>
    <col min="8193" max="8193" width="10.42578125" style="46" customWidth="1"/>
    <col min="8194" max="8198" width="11.42578125" style="46"/>
    <col min="8199" max="8199" width="11.85546875" style="46" customWidth="1"/>
    <col min="8200" max="8200" width="11.42578125" style="46"/>
    <col min="8201" max="8201" width="12.28515625" style="46" customWidth="1"/>
    <col min="8202" max="8202" width="11.42578125" style="46"/>
    <col min="8203" max="8204" width="2.85546875" style="46" customWidth="1"/>
    <col min="8205" max="8448" width="11.42578125" style="46"/>
    <col min="8449" max="8449" width="10.42578125" style="46" customWidth="1"/>
    <col min="8450" max="8454" width="11.42578125" style="46"/>
    <col min="8455" max="8455" width="11.85546875" style="46" customWidth="1"/>
    <col min="8456" max="8456" width="11.42578125" style="46"/>
    <col min="8457" max="8457" width="12.28515625" style="46" customWidth="1"/>
    <col min="8458" max="8458" width="11.42578125" style="46"/>
    <col min="8459" max="8460" width="2.85546875" style="46" customWidth="1"/>
    <col min="8461" max="8704" width="11.42578125" style="46"/>
    <col min="8705" max="8705" width="10.42578125" style="46" customWidth="1"/>
    <col min="8706" max="8710" width="11.42578125" style="46"/>
    <col min="8711" max="8711" width="11.85546875" style="46" customWidth="1"/>
    <col min="8712" max="8712" width="11.42578125" style="46"/>
    <col min="8713" max="8713" width="12.28515625" style="46" customWidth="1"/>
    <col min="8714" max="8714" width="11.42578125" style="46"/>
    <col min="8715" max="8716" width="2.85546875" style="46" customWidth="1"/>
    <col min="8717" max="8960" width="11.42578125" style="46"/>
    <col min="8961" max="8961" width="10.42578125" style="46" customWidth="1"/>
    <col min="8962" max="8966" width="11.42578125" style="46"/>
    <col min="8967" max="8967" width="11.85546875" style="46" customWidth="1"/>
    <col min="8968" max="8968" width="11.42578125" style="46"/>
    <col min="8969" max="8969" width="12.28515625" style="46" customWidth="1"/>
    <col min="8970" max="8970" width="11.42578125" style="46"/>
    <col min="8971" max="8972" width="2.85546875" style="46" customWidth="1"/>
    <col min="8973" max="9216" width="11.42578125" style="46"/>
    <col min="9217" max="9217" width="10.42578125" style="46" customWidth="1"/>
    <col min="9218" max="9222" width="11.42578125" style="46"/>
    <col min="9223" max="9223" width="11.85546875" style="46" customWidth="1"/>
    <col min="9224" max="9224" width="11.42578125" style="46"/>
    <col min="9225" max="9225" width="12.28515625" style="46" customWidth="1"/>
    <col min="9226" max="9226" width="11.42578125" style="46"/>
    <col min="9227" max="9228" width="2.85546875" style="46" customWidth="1"/>
    <col min="9229" max="9472" width="11.42578125" style="46"/>
    <col min="9473" max="9473" width="10.42578125" style="46" customWidth="1"/>
    <col min="9474" max="9478" width="11.42578125" style="46"/>
    <col min="9479" max="9479" width="11.85546875" style="46" customWidth="1"/>
    <col min="9480" max="9480" width="11.42578125" style="46"/>
    <col min="9481" max="9481" width="12.28515625" style="46" customWidth="1"/>
    <col min="9482" max="9482" width="11.42578125" style="46"/>
    <col min="9483" max="9484" width="2.85546875" style="46" customWidth="1"/>
    <col min="9485" max="9728" width="11.42578125" style="46"/>
    <col min="9729" max="9729" width="10.42578125" style="46" customWidth="1"/>
    <col min="9730" max="9734" width="11.42578125" style="46"/>
    <col min="9735" max="9735" width="11.85546875" style="46" customWidth="1"/>
    <col min="9736" max="9736" width="11.42578125" style="46"/>
    <col min="9737" max="9737" width="12.28515625" style="46" customWidth="1"/>
    <col min="9738" max="9738" width="11.42578125" style="46"/>
    <col min="9739" max="9740" width="2.85546875" style="46" customWidth="1"/>
    <col min="9741" max="9984" width="11.42578125" style="46"/>
    <col min="9985" max="9985" width="10.42578125" style="46" customWidth="1"/>
    <col min="9986" max="9990" width="11.42578125" style="46"/>
    <col min="9991" max="9991" width="11.85546875" style="46" customWidth="1"/>
    <col min="9992" max="9992" width="11.42578125" style="46"/>
    <col min="9993" max="9993" width="12.28515625" style="46" customWidth="1"/>
    <col min="9994" max="9994" width="11.42578125" style="46"/>
    <col min="9995" max="9996" width="2.85546875" style="46" customWidth="1"/>
    <col min="9997" max="10240" width="11.42578125" style="46"/>
    <col min="10241" max="10241" width="10.42578125" style="46" customWidth="1"/>
    <col min="10242" max="10246" width="11.42578125" style="46"/>
    <col min="10247" max="10247" width="11.85546875" style="46" customWidth="1"/>
    <col min="10248" max="10248" width="11.42578125" style="46"/>
    <col min="10249" max="10249" width="12.28515625" style="46" customWidth="1"/>
    <col min="10250" max="10250" width="11.42578125" style="46"/>
    <col min="10251" max="10252" width="2.85546875" style="46" customWidth="1"/>
    <col min="10253" max="10496" width="11.42578125" style="46"/>
    <col min="10497" max="10497" width="10.42578125" style="46" customWidth="1"/>
    <col min="10498" max="10502" width="11.42578125" style="46"/>
    <col min="10503" max="10503" width="11.85546875" style="46" customWidth="1"/>
    <col min="10504" max="10504" width="11.42578125" style="46"/>
    <col min="10505" max="10505" width="12.28515625" style="46" customWidth="1"/>
    <col min="10506" max="10506" width="11.42578125" style="46"/>
    <col min="10507" max="10508" width="2.85546875" style="46" customWidth="1"/>
    <col min="10509" max="10752" width="11.42578125" style="46"/>
    <col min="10753" max="10753" width="10.42578125" style="46" customWidth="1"/>
    <col min="10754" max="10758" width="11.42578125" style="46"/>
    <col min="10759" max="10759" width="11.85546875" style="46" customWidth="1"/>
    <col min="10760" max="10760" width="11.42578125" style="46"/>
    <col min="10761" max="10761" width="12.28515625" style="46" customWidth="1"/>
    <col min="10762" max="10762" width="11.42578125" style="46"/>
    <col min="10763" max="10764" width="2.85546875" style="46" customWidth="1"/>
    <col min="10765" max="11008" width="11.42578125" style="46"/>
    <col min="11009" max="11009" width="10.42578125" style="46" customWidth="1"/>
    <col min="11010" max="11014" width="11.42578125" style="46"/>
    <col min="11015" max="11015" width="11.85546875" style="46" customWidth="1"/>
    <col min="11016" max="11016" width="11.42578125" style="46"/>
    <col min="11017" max="11017" width="12.28515625" style="46" customWidth="1"/>
    <col min="11018" max="11018" width="11.42578125" style="46"/>
    <col min="11019" max="11020" width="2.85546875" style="46" customWidth="1"/>
    <col min="11021" max="11264" width="11.42578125" style="46"/>
    <col min="11265" max="11265" width="10.42578125" style="46" customWidth="1"/>
    <col min="11266" max="11270" width="11.42578125" style="46"/>
    <col min="11271" max="11271" width="11.85546875" style="46" customWidth="1"/>
    <col min="11272" max="11272" width="11.42578125" style="46"/>
    <col min="11273" max="11273" width="12.28515625" style="46" customWidth="1"/>
    <col min="11274" max="11274" width="11.42578125" style="46"/>
    <col min="11275" max="11276" width="2.85546875" style="46" customWidth="1"/>
    <col min="11277" max="11520" width="11.42578125" style="46"/>
    <col min="11521" max="11521" width="10.42578125" style="46" customWidth="1"/>
    <col min="11522" max="11526" width="11.42578125" style="46"/>
    <col min="11527" max="11527" width="11.85546875" style="46" customWidth="1"/>
    <col min="11528" max="11528" width="11.42578125" style="46"/>
    <col min="11529" max="11529" width="12.28515625" style="46" customWidth="1"/>
    <col min="11530" max="11530" width="11.42578125" style="46"/>
    <col min="11531" max="11532" width="2.85546875" style="46" customWidth="1"/>
    <col min="11533" max="11776" width="11.42578125" style="46"/>
    <col min="11777" max="11777" width="10.42578125" style="46" customWidth="1"/>
    <col min="11778" max="11782" width="11.42578125" style="46"/>
    <col min="11783" max="11783" width="11.85546875" style="46" customWidth="1"/>
    <col min="11784" max="11784" width="11.42578125" style="46"/>
    <col min="11785" max="11785" width="12.28515625" style="46" customWidth="1"/>
    <col min="11786" max="11786" width="11.42578125" style="46"/>
    <col min="11787" max="11788" width="2.85546875" style="46" customWidth="1"/>
    <col min="11789" max="12032" width="11.42578125" style="46"/>
    <col min="12033" max="12033" width="10.42578125" style="46" customWidth="1"/>
    <col min="12034" max="12038" width="11.42578125" style="46"/>
    <col min="12039" max="12039" width="11.85546875" style="46" customWidth="1"/>
    <col min="12040" max="12040" width="11.42578125" style="46"/>
    <col min="12041" max="12041" width="12.28515625" style="46" customWidth="1"/>
    <col min="12042" max="12042" width="11.42578125" style="46"/>
    <col min="12043" max="12044" width="2.85546875" style="46" customWidth="1"/>
    <col min="12045" max="12288" width="11.42578125" style="46"/>
    <col min="12289" max="12289" width="10.42578125" style="46" customWidth="1"/>
    <col min="12290" max="12294" width="11.42578125" style="46"/>
    <col min="12295" max="12295" width="11.85546875" style="46" customWidth="1"/>
    <col min="12296" max="12296" width="11.42578125" style="46"/>
    <col min="12297" max="12297" width="12.28515625" style="46" customWidth="1"/>
    <col min="12298" max="12298" width="11.42578125" style="46"/>
    <col min="12299" max="12300" width="2.85546875" style="46" customWidth="1"/>
    <col min="12301" max="12544" width="11.42578125" style="46"/>
    <col min="12545" max="12545" width="10.42578125" style="46" customWidth="1"/>
    <col min="12546" max="12550" width="11.42578125" style="46"/>
    <col min="12551" max="12551" width="11.85546875" style="46" customWidth="1"/>
    <col min="12552" max="12552" width="11.42578125" style="46"/>
    <col min="12553" max="12553" width="12.28515625" style="46" customWidth="1"/>
    <col min="12554" max="12554" width="11.42578125" style="46"/>
    <col min="12555" max="12556" width="2.85546875" style="46" customWidth="1"/>
    <col min="12557" max="12800" width="11.42578125" style="46"/>
    <col min="12801" max="12801" width="10.42578125" style="46" customWidth="1"/>
    <col min="12802" max="12806" width="11.42578125" style="46"/>
    <col min="12807" max="12807" width="11.85546875" style="46" customWidth="1"/>
    <col min="12808" max="12808" width="11.42578125" style="46"/>
    <col min="12809" max="12809" width="12.28515625" style="46" customWidth="1"/>
    <col min="12810" max="12810" width="11.42578125" style="46"/>
    <col min="12811" max="12812" width="2.85546875" style="46" customWidth="1"/>
    <col min="12813" max="13056" width="11.42578125" style="46"/>
    <col min="13057" max="13057" width="10.42578125" style="46" customWidth="1"/>
    <col min="13058" max="13062" width="11.42578125" style="46"/>
    <col min="13063" max="13063" width="11.85546875" style="46" customWidth="1"/>
    <col min="13064" max="13064" width="11.42578125" style="46"/>
    <col min="13065" max="13065" width="12.28515625" style="46" customWidth="1"/>
    <col min="13066" max="13066" width="11.42578125" style="46"/>
    <col min="13067" max="13068" width="2.85546875" style="46" customWidth="1"/>
    <col min="13069" max="13312" width="11.42578125" style="46"/>
    <col min="13313" max="13313" width="10.42578125" style="46" customWidth="1"/>
    <col min="13314" max="13318" width="11.42578125" style="46"/>
    <col min="13319" max="13319" width="11.85546875" style="46" customWidth="1"/>
    <col min="13320" max="13320" width="11.42578125" style="46"/>
    <col min="13321" max="13321" width="12.28515625" style="46" customWidth="1"/>
    <col min="13322" max="13322" width="11.42578125" style="46"/>
    <col min="13323" max="13324" width="2.85546875" style="46" customWidth="1"/>
    <col min="13325" max="13568" width="11.42578125" style="46"/>
    <col min="13569" max="13569" width="10.42578125" style="46" customWidth="1"/>
    <col min="13570" max="13574" width="11.42578125" style="46"/>
    <col min="13575" max="13575" width="11.85546875" style="46" customWidth="1"/>
    <col min="13576" max="13576" width="11.42578125" style="46"/>
    <col min="13577" max="13577" width="12.28515625" style="46" customWidth="1"/>
    <col min="13578" max="13578" width="11.42578125" style="46"/>
    <col min="13579" max="13580" width="2.85546875" style="46" customWidth="1"/>
    <col min="13581" max="13824" width="11.42578125" style="46"/>
    <col min="13825" max="13825" width="10.42578125" style="46" customWidth="1"/>
    <col min="13826" max="13830" width="11.42578125" style="46"/>
    <col min="13831" max="13831" width="11.85546875" style="46" customWidth="1"/>
    <col min="13832" max="13832" width="11.42578125" style="46"/>
    <col min="13833" max="13833" width="12.28515625" style="46" customWidth="1"/>
    <col min="13834" max="13834" width="11.42578125" style="46"/>
    <col min="13835" max="13836" width="2.85546875" style="46" customWidth="1"/>
    <col min="13837" max="14080" width="11.42578125" style="46"/>
    <col min="14081" max="14081" width="10.42578125" style="46" customWidth="1"/>
    <col min="14082" max="14086" width="11.42578125" style="46"/>
    <col min="14087" max="14087" width="11.85546875" style="46" customWidth="1"/>
    <col min="14088" max="14088" width="11.42578125" style="46"/>
    <col min="14089" max="14089" width="12.28515625" style="46" customWidth="1"/>
    <col min="14090" max="14090" width="11.42578125" style="46"/>
    <col min="14091" max="14092" width="2.85546875" style="46" customWidth="1"/>
    <col min="14093" max="14336" width="11.42578125" style="46"/>
    <col min="14337" max="14337" width="10.42578125" style="46" customWidth="1"/>
    <col min="14338" max="14342" width="11.42578125" style="46"/>
    <col min="14343" max="14343" width="11.85546875" style="46" customWidth="1"/>
    <col min="14344" max="14344" width="11.42578125" style="46"/>
    <col min="14345" max="14345" width="12.28515625" style="46" customWidth="1"/>
    <col min="14346" max="14346" width="11.42578125" style="46"/>
    <col min="14347" max="14348" width="2.85546875" style="46" customWidth="1"/>
    <col min="14349" max="14592" width="11.42578125" style="46"/>
    <col min="14593" max="14593" width="10.42578125" style="46" customWidth="1"/>
    <col min="14594" max="14598" width="11.42578125" style="46"/>
    <col min="14599" max="14599" width="11.85546875" style="46" customWidth="1"/>
    <col min="14600" max="14600" width="11.42578125" style="46"/>
    <col min="14601" max="14601" width="12.28515625" style="46" customWidth="1"/>
    <col min="14602" max="14602" width="11.42578125" style="46"/>
    <col min="14603" max="14604" width="2.85546875" style="46" customWidth="1"/>
    <col min="14605" max="14848" width="11.42578125" style="46"/>
    <col min="14849" max="14849" width="10.42578125" style="46" customWidth="1"/>
    <col min="14850" max="14854" width="11.42578125" style="46"/>
    <col min="14855" max="14855" width="11.85546875" style="46" customWidth="1"/>
    <col min="14856" max="14856" width="11.42578125" style="46"/>
    <col min="14857" max="14857" width="12.28515625" style="46" customWidth="1"/>
    <col min="14858" max="14858" width="11.42578125" style="46"/>
    <col min="14859" max="14860" width="2.85546875" style="46" customWidth="1"/>
    <col min="14861" max="15104" width="11.42578125" style="46"/>
    <col min="15105" max="15105" width="10.42578125" style="46" customWidth="1"/>
    <col min="15106" max="15110" width="11.42578125" style="46"/>
    <col min="15111" max="15111" width="11.85546875" style="46" customWidth="1"/>
    <col min="15112" max="15112" width="11.42578125" style="46"/>
    <col min="15113" max="15113" width="12.28515625" style="46" customWidth="1"/>
    <col min="15114" max="15114" width="11.42578125" style="46"/>
    <col min="15115" max="15116" width="2.85546875" style="46" customWidth="1"/>
    <col min="15117" max="15360" width="11.42578125" style="46"/>
    <col min="15361" max="15361" width="10.42578125" style="46" customWidth="1"/>
    <col min="15362" max="15366" width="11.42578125" style="46"/>
    <col min="15367" max="15367" width="11.85546875" style="46" customWidth="1"/>
    <col min="15368" max="15368" width="11.42578125" style="46"/>
    <col min="15369" max="15369" width="12.28515625" style="46" customWidth="1"/>
    <col min="15370" max="15370" width="11.42578125" style="46"/>
    <col min="15371" max="15372" width="2.85546875" style="46" customWidth="1"/>
    <col min="15373" max="15616" width="11.42578125" style="46"/>
    <col min="15617" max="15617" width="10.42578125" style="46" customWidth="1"/>
    <col min="15618" max="15622" width="11.42578125" style="46"/>
    <col min="15623" max="15623" width="11.85546875" style="46" customWidth="1"/>
    <col min="15624" max="15624" width="11.42578125" style="46"/>
    <col min="15625" max="15625" width="12.28515625" style="46" customWidth="1"/>
    <col min="15626" max="15626" width="11.42578125" style="46"/>
    <col min="15627" max="15628" width="2.85546875" style="46" customWidth="1"/>
    <col min="15629" max="15872" width="11.42578125" style="46"/>
    <col min="15873" max="15873" width="10.42578125" style="46" customWidth="1"/>
    <col min="15874" max="15878" width="11.42578125" style="46"/>
    <col min="15879" max="15879" width="11.85546875" style="46" customWidth="1"/>
    <col min="15880" max="15880" width="11.42578125" style="46"/>
    <col min="15881" max="15881" width="12.28515625" style="46" customWidth="1"/>
    <col min="15882" max="15882" width="11.42578125" style="46"/>
    <col min="15883" max="15884" width="2.85546875" style="46" customWidth="1"/>
    <col min="15885" max="16128" width="11.42578125" style="46"/>
    <col min="16129" max="16129" width="10.42578125" style="46" customWidth="1"/>
    <col min="16130" max="16134" width="11.42578125" style="46"/>
    <col min="16135" max="16135" width="11.85546875" style="46" customWidth="1"/>
    <col min="16136" max="16136" width="11.42578125" style="46"/>
    <col min="16137" max="16137" width="12.28515625" style="46" customWidth="1"/>
    <col min="16138" max="16138" width="11.42578125" style="46"/>
    <col min="16139" max="16140" width="2.85546875" style="46" customWidth="1"/>
    <col min="16141" max="16384" width="11.42578125" style="46"/>
  </cols>
  <sheetData>
    <row r="1" spans="1:12" ht="15">
      <c r="A1" s="51" t="s">
        <v>186</v>
      </c>
      <c r="B1" s="52">
        <v>65</v>
      </c>
      <c r="C1" s="53"/>
      <c r="D1" s="53"/>
      <c r="E1" s="53"/>
      <c r="F1" s="53"/>
      <c r="G1" s="53"/>
      <c r="H1" s="53"/>
      <c r="I1" s="53"/>
      <c r="J1" s="53"/>
      <c r="K1" s="54"/>
      <c r="L1" s="54"/>
    </row>
    <row r="2" spans="1:12">
      <c r="A2" s="55"/>
      <c r="B2" s="56"/>
      <c r="C2" s="57"/>
      <c r="D2" s="57"/>
      <c r="E2" s="57"/>
      <c r="F2" s="57"/>
      <c r="G2" s="57"/>
      <c r="H2" s="57"/>
      <c r="I2" s="57"/>
      <c r="J2" s="57"/>
      <c r="K2" s="58"/>
      <c r="L2" s="54"/>
    </row>
    <row r="3" spans="1:12">
      <c r="A3" s="59"/>
      <c r="B3" s="199" t="s">
        <v>187</v>
      </c>
      <c r="C3" s="199"/>
      <c r="D3" s="199"/>
      <c r="E3" s="199"/>
      <c r="F3" s="199"/>
      <c r="G3" s="199"/>
      <c r="H3" s="199"/>
      <c r="I3" s="199"/>
      <c r="J3" s="199"/>
      <c r="K3" s="54"/>
      <c r="L3" s="54"/>
    </row>
    <row r="4" spans="1:12" ht="25.5">
      <c r="A4" s="60" t="s">
        <v>188</v>
      </c>
      <c r="B4" s="60" t="s">
        <v>189</v>
      </c>
      <c r="C4" s="61" t="s">
        <v>190</v>
      </c>
      <c r="D4" s="61" t="s">
        <v>191</v>
      </c>
      <c r="E4" s="61" t="s">
        <v>192</v>
      </c>
      <c r="F4" s="61" t="s">
        <v>193</v>
      </c>
      <c r="G4" s="61" t="s">
        <v>194</v>
      </c>
      <c r="H4" s="61" t="s">
        <v>195</v>
      </c>
      <c r="I4" s="61" t="s">
        <v>196</v>
      </c>
      <c r="J4" s="61" t="s">
        <v>197</v>
      </c>
      <c r="K4" s="54"/>
      <c r="L4" s="54"/>
    </row>
    <row r="5" spans="1:12">
      <c r="A5" s="62"/>
      <c r="B5" s="63">
        <v>1</v>
      </c>
      <c r="C5" s="63">
        <f>1-0.0032</f>
        <v>0.99680000000000002</v>
      </c>
      <c r="D5" s="63">
        <f>1-0.0252</f>
        <v>0.9748</v>
      </c>
      <c r="E5" s="63">
        <f>1-0.0809</f>
        <v>0.91910000000000003</v>
      </c>
      <c r="F5" s="63">
        <f>1-0.1801</f>
        <v>0.81989999999999996</v>
      </c>
      <c r="G5" s="63">
        <f>1-0.332</f>
        <v>0.66799999999999993</v>
      </c>
      <c r="H5" s="63">
        <f>1-0.526</f>
        <v>0.47399999999999998</v>
      </c>
      <c r="I5" s="63">
        <f>1-0.752</f>
        <v>0.248</v>
      </c>
      <c r="J5" s="63">
        <v>0.1</v>
      </c>
      <c r="K5" s="54"/>
      <c r="L5" s="54"/>
    </row>
    <row r="6" spans="1:12">
      <c r="A6" s="64">
        <v>0</v>
      </c>
      <c r="B6" s="65">
        <v>1</v>
      </c>
      <c r="C6" s="66">
        <v>0.99</v>
      </c>
      <c r="D6" s="66">
        <v>0.97499999999999998</v>
      </c>
      <c r="E6" s="66">
        <v>0.92</v>
      </c>
      <c r="F6" s="66">
        <v>0.82</v>
      </c>
      <c r="G6" s="66">
        <v>0.66</v>
      </c>
      <c r="H6" s="66">
        <v>0.47</v>
      </c>
      <c r="I6" s="66">
        <v>0.25</v>
      </c>
      <c r="J6" s="66">
        <v>0.13500000000000001</v>
      </c>
      <c r="K6" s="67"/>
      <c r="L6" s="67"/>
    </row>
    <row r="7" spans="1:12">
      <c r="A7" s="64">
        <v>1</v>
      </c>
      <c r="B7" s="49">
        <f>(1-(A7/L7)^1.4)*1</f>
        <v>0.99710318139767862</v>
      </c>
      <c r="C7" s="49">
        <f>(1-(A7/L7)^1.4)*0.99</f>
        <v>0.98713214958370177</v>
      </c>
      <c r="D7" s="49">
        <f>(1-(K7/L7)^1.4)*0.975</f>
        <v>0.97217560186273666</v>
      </c>
      <c r="E7" s="49">
        <f>(1-((K7/L7)^1.4))*0.92</f>
        <v>0.91733492688586438</v>
      </c>
      <c r="F7" s="49">
        <f>(1-((K7/L7)^1.4))*0.82</f>
        <v>0.81762460874609644</v>
      </c>
      <c r="G7" s="49">
        <f t="shared" ref="G7:G56" si="0">(1-((K7/L7)^1.4))*0.66</f>
        <v>0.65808809972246796</v>
      </c>
      <c r="H7" s="49">
        <f>(1-((K7/L7)^1.4))*0.47</f>
        <v>0.46863849525690893</v>
      </c>
      <c r="I7" s="49">
        <f>(1-(K7/L7)^1.4)*0.25</f>
        <v>0.24927579534941965</v>
      </c>
      <c r="J7" s="49">
        <f>(1-((A7/L7)^1.4))*0.135</f>
        <v>0.13460892948868663</v>
      </c>
      <c r="K7" s="68">
        <v>1</v>
      </c>
      <c r="L7" s="67">
        <v>65</v>
      </c>
    </row>
    <row r="8" spans="1:12">
      <c r="A8" s="64">
        <v>2</v>
      </c>
      <c r="B8" s="49">
        <f>(1-(A8/L8)^1.4)*1</f>
        <v>0.99235524987632573</v>
      </c>
      <c r="C8" s="49">
        <f>(1-(A8/L8)^1.4)*0.99</f>
        <v>0.98243169737756242</v>
      </c>
      <c r="D8" s="49">
        <f>(1-(K8/L8)^1.4)*0.975</f>
        <v>0.96754636862941756</v>
      </c>
      <c r="E8" s="49">
        <f t="shared" ref="E8:E55" si="1">(1-((K8/L8)^1.4))*0.92</f>
        <v>0.91296682988621969</v>
      </c>
      <c r="F8" s="49">
        <f t="shared" ref="F8:F56" si="2">(1-((K8/L8)^1.4))*0.82</f>
        <v>0.81373130489858703</v>
      </c>
      <c r="G8" s="49">
        <f t="shared" si="0"/>
        <v>0.65495446491837506</v>
      </c>
      <c r="H8" s="49">
        <f t="shared" ref="H8:H56" si="3">(1-((K8/L8)^1.4))*0.47</f>
        <v>0.46640696744187304</v>
      </c>
      <c r="I8" s="49">
        <f>(1-(K8/L8)^1.4)*0.25</f>
        <v>0.24808881246908143</v>
      </c>
      <c r="J8" s="49">
        <f>(1-((A8/L8)^1.4))*0.135</f>
        <v>0.13396795873330397</v>
      </c>
      <c r="K8" s="68">
        <v>2</v>
      </c>
      <c r="L8" s="67">
        <v>65</v>
      </c>
    </row>
    <row r="9" spans="1:12">
      <c r="A9" s="64">
        <v>3</v>
      </c>
      <c r="B9" s="49">
        <f>(1-(A9/L9)^1.4)*1</f>
        <v>0.98651375462065571</v>
      </c>
      <c r="C9" s="49">
        <f>(1-(A9/L9)^1.4)*0.99</f>
        <v>0.97664861707444917</v>
      </c>
      <c r="D9" s="49">
        <f t="shared" ref="D9:D56" si="4">(1-(K9/L9)^1.4)*0.975</f>
        <v>0.96185091075513929</v>
      </c>
      <c r="E9" s="49">
        <f t="shared" si="1"/>
        <v>0.90759265425100333</v>
      </c>
      <c r="F9" s="49">
        <f t="shared" si="2"/>
        <v>0.80894127878893762</v>
      </c>
      <c r="G9" s="49">
        <f t="shared" si="0"/>
        <v>0.65109907804963285</v>
      </c>
      <c r="H9" s="49">
        <f t="shared" si="3"/>
        <v>0.46366146467170816</v>
      </c>
      <c r="I9" s="49">
        <f>(1-(K9/L9)^1.4)*0.25</f>
        <v>0.24662843865516393</v>
      </c>
      <c r="J9" s="49">
        <f t="shared" ref="J9:J56" si="5">(1-((A9/L9)^1.4))*0.135</f>
        <v>0.13317935687378854</v>
      </c>
      <c r="K9" s="68">
        <v>3</v>
      </c>
      <c r="L9" s="67">
        <v>65</v>
      </c>
    </row>
    <row r="10" spans="1:12">
      <c r="A10" s="64">
        <v>4</v>
      </c>
      <c r="B10" s="49">
        <f>(1-(A10/L10)^1.4)*1</f>
        <v>0.97982538347185943</v>
      </c>
      <c r="C10" s="49">
        <f t="shared" ref="C10:C47" si="6">(1-(A10/L10)^1.4)*0.99</f>
        <v>0.97002712963714088</v>
      </c>
      <c r="D10" s="49">
        <f t="shared" si="4"/>
        <v>0.95532974888506295</v>
      </c>
      <c r="E10" s="49">
        <f t="shared" si="1"/>
        <v>0.90143935279411069</v>
      </c>
      <c r="F10" s="49">
        <f t="shared" si="2"/>
        <v>0.80345681444692474</v>
      </c>
      <c r="G10" s="49">
        <f t="shared" si="0"/>
        <v>0.64668475309142726</v>
      </c>
      <c r="H10" s="49">
        <f t="shared" si="3"/>
        <v>0.4605179302317739</v>
      </c>
      <c r="I10" s="49">
        <f t="shared" ref="I10:I32" si="7">(1-(K10/L10)^1.4)*0.25</f>
        <v>0.24495634586796486</v>
      </c>
      <c r="J10" s="49">
        <f t="shared" si="5"/>
        <v>0.13227642676870102</v>
      </c>
      <c r="K10" s="68">
        <v>4</v>
      </c>
      <c r="L10" s="67">
        <v>65</v>
      </c>
    </row>
    <row r="11" spans="1:12">
      <c r="A11" s="64">
        <v>5</v>
      </c>
      <c r="B11" s="49">
        <f>(1-(A11/L11)^1.4)*1</f>
        <v>0.97242729928972738</v>
      </c>
      <c r="C11" s="49">
        <f t="shared" si="6"/>
        <v>0.96270302629683013</v>
      </c>
      <c r="D11" s="49">
        <f t="shared" si="4"/>
        <v>0.94811661680748416</v>
      </c>
      <c r="E11" s="49">
        <f t="shared" si="1"/>
        <v>0.89463311534654921</v>
      </c>
      <c r="F11" s="49">
        <f t="shared" si="2"/>
        <v>0.79739038541757645</v>
      </c>
      <c r="G11" s="49">
        <f t="shared" si="0"/>
        <v>0.64180201753122013</v>
      </c>
      <c r="H11" s="49">
        <f t="shared" si="3"/>
        <v>0.45704083066617185</v>
      </c>
      <c r="I11" s="49">
        <f t="shared" si="7"/>
        <v>0.24310682482243184</v>
      </c>
      <c r="J11" s="49">
        <f t="shared" si="5"/>
        <v>0.13127768540411319</v>
      </c>
      <c r="K11" s="68">
        <v>5</v>
      </c>
      <c r="L11" s="67">
        <v>65</v>
      </c>
    </row>
    <row r="12" spans="1:12">
      <c r="A12" s="64">
        <v>6</v>
      </c>
      <c r="B12" s="49">
        <f t="shared" ref="B12:B19" si="8">(1-(A12/L12)^1.4)*1</f>
        <v>0.96440958507066155</v>
      </c>
      <c r="C12" s="49">
        <f t="shared" si="6"/>
        <v>0.95476548921995497</v>
      </c>
      <c r="D12" s="49">
        <f t="shared" si="4"/>
        <v>0.94029934544389504</v>
      </c>
      <c r="E12" s="49">
        <f t="shared" si="1"/>
        <v>0.88725681826500868</v>
      </c>
      <c r="F12" s="49">
        <f t="shared" si="2"/>
        <v>0.79081585975794244</v>
      </c>
      <c r="G12" s="49">
        <f t="shared" si="0"/>
        <v>0.63651032614663661</v>
      </c>
      <c r="H12" s="49">
        <f t="shared" si="3"/>
        <v>0.45327250498321092</v>
      </c>
      <c r="I12" s="49">
        <f t="shared" si="7"/>
        <v>0.24110239626766539</v>
      </c>
      <c r="J12" s="49">
        <f t="shared" si="5"/>
        <v>0.13019529398453933</v>
      </c>
      <c r="K12" s="68">
        <v>6</v>
      </c>
      <c r="L12" s="67">
        <v>65</v>
      </c>
    </row>
    <row r="13" spans="1:12">
      <c r="A13" s="64">
        <v>7</v>
      </c>
      <c r="B13" s="49">
        <f t="shared" si="8"/>
        <v>0.95583700108810132</v>
      </c>
      <c r="C13" s="49">
        <f t="shared" si="6"/>
        <v>0.94627863107722032</v>
      </c>
      <c r="D13" s="49">
        <f t="shared" si="4"/>
        <v>0.93194107606089882</v>
      </c>
      <c r="E13" s="49">
        <f t="shared" si="1"/>
        <v>0.8793700410010532</v>
      </c>
      <c r="F13" s="49">
        <f t="shared" si="2"/>
        <v>0.78378634089224308</v>
      </c>
      <c r="G13" s="49">
        <f t="shared" si="0"/>
        <v>0.63085242071814696</v>
      </c>
      <c r="H13" s="49">
        <f t="shared" si="3"/>
        <v>0.4492433905114076</v>
      </c>
      <c r="I13" s="49">
        <f t="shared" si="7"/>
        <v>0.23895925027202533</v>
      </c>
      <c r="J13" s="49">
        <f t="shared" si="5"/>
        <v>0.12903799514689368</v>
      </c>
      <c r="K13" s="68">
        <v>7</v>
      </c>
      <c r="L13" s="67">
        <v>65</v>
      </c>
    </row>
    <row r="14" spans="1:12">
      <c r="A14" s="64">
        <v>8</v>
      </c>
      <c r="B14" s="49">
        <f t="shared" si="8"/>
        <v>0.94675886778861795</v>
      </c>
      <c r="C14" s="49">
        <f t="shared" si="6"/>
        <v>0.93729127911073173</v>
      </c>
      <c r="D14" s="49">
        <f t="shared" si="4"/>
        <v>0.92308989609390246</v>
      </c>
      <c r="E14" s="49">
        <f t="shared" si="1"/>
        <v>0.87101815836552854</v>
      </c>
      <c r="F14" s="49">
        <f t="shared" si="2"/>
        <v>0.77634227158666669</v>
      </c>
      <c r="G14" s="49">
        <f t="shared" si="0"/>
        <v>0.62486085274048786</v>
      </c>
      <c r="H14" s="49">
        <f t="shared" si="3"/>
        <v>0.44497666786065043</v>
      </c>
      <c r="I14" s="49">
        <f t="shared" si="7"/>
        <v>0.23668971694715449</v>
      </c>
      <c r="J14" s="49">
        <f t="shared" si="5"/>
        <v>0.12781244715146342</v>
      </c>
      <c r="K14" s="68">
        <v>8</v>
      </c>
      <c r="L14" s="67">
        <v>65</v>
      </c>
    </row>
    <row r="15" spans="1:12">
      <c r="A15" s="64">
        <v>9</v>
      </c>
      <c r="B15" s="49">
        <f t="shared" si="8"/>
        <v>0.93721428939798412</v>
      </c>
      <c r="C15" s="49">
        <f t="shared" si="6"/>
        <v>0.92784214650400432</v>
      </c>
      <c r="D15" s="49">
        <f t="shared" si="4"/>
        <v>0.91378393216303455</v>
      </c>
      <c r="E15" s="49">
        <f t="shared" si="1"/>
        <v>0.86223714624614545</v>
      </c>
      <c r="F15" s="49">
        <f t="shared" si="2"/>
        <v>0.76851571730634693</v>
      </c>
      <c r="G15" s="49">
        <f t="shared" si="0"/>
        <v>0.61856143100266958</v>
      </c>
      <c r="H15" s="49">
        <f t="shared" si="3"/>
        <v>0.44049071601705253</v>
      </c>
      <c r="I15" s="49">
        <f t="shared" si="7"/>
        <v>0.23430357234949603</v>
      </c>
      <c r="J15" s="49">
        <f>(1-((A15/L15)^1.4))*0.135</f>
        <v>0.12652392906872786</v>
      </c>
      <c r="K15" s="68">
        <v>9</v>
      </c>
      <c r="L15" s="67">
        <v>65</v>
      </c>
    </row>
    <row r="16" spans="1:12">
      <c r="A16" s="64">
        <v>10</v>
      </c>
      <c r="B16" s="49">
        <f t="shared" si="8"/>
        <v>0.92723520658284386</v>
      </c>
      <c r="C16" s="49">
        <f t="shared" si="6"/>
        <v>0.91796285451701543</v>
      </c>
      <c r="D16" s="49">
        <f t="shared" si="4"/>
        <v>0.90405432641827277</v>
      </c>
      <c r="E16" s="49">
        <f t="shared" si="1"/>
        <v>0.85305639005621636</v>
      </c>
      <c r="F16" s="49">
        <f t="shared" si="2"/>
        <v>0.76033286939793188</v>
      </c>
      <c r="G16" s="49">
        <f t="shared" si="0"/>
        <v>0.61197523634467699</v>
      </c>
      <c r="H16" s="49">
        <f t="shared" si="3"/>
        <v>0.43580054709393656</v>
      </c>
      <c r="I16" s="49">
        <f t="shared" si="7"/>
        <v>0.23180880164571097</v>
      </c>
      <c r="J16" s="49">
        <f t="shared" si="5"/>
        <v>0.12517675288868393</v>
      </c>
      <c r="K16" s="68">
        <v>10</v>
      </c>
      <c r="L16" s="67">
        <v>65</v>
      </c>
    </row>
    <row r="17" spans="1:12">
      <c r="A17" s="64">
        <v>11</v>
      </c>
      <c r="B17" s="49">
        <f t="shared" si="8"/>
        <v>0.916848313916511</v>
      </c>
      <c r="C17" s="49">
        <f>(1-(A17/L17)^1.4)*0.99</f>
        <v>0.90767983077734593</v>
      </c>
      <c r="D17" s="49">
        <f t="shared" si="4"/>
        <v>0.89392710606859815</v>
      </c>
      <c r="E17" s="49">
        <f t="shared" si="1"/>
        <v>0.84350044880319019</v>
      </c>
      <c r="F17" s="49">
        <f t="shared" si="2"/>
        <v>0.75181561741153902</v>
      </c>
      <c r="G17" s="49">
        <f t="shared" si="0"/>
        <v>0.60511988718489729</v>
      </c>
      <c r="H17" s="49">
        <f t="shared" si="3"/>
        <v>0.43091870754076017</v>
      </c>
      <c r="I17" s="49">
        <f t="shared" si="7"/>
        <v>0.22921207847912775</v>
      </c>
      <c r="J17" s="49">
        <f t="shared" si="5"/>
        <v>0.12377452237872899</v>
      </c>
      <c r="K17" s="68">
        <v>11</v>
      </c>
      <c r="L17" s="67">
        <v>65</v>
      </c>
    </row>
    <row r="18" spans="1:12">
      <c r="A18" s="64">
        <v>12</v>
      </c>
      <c r="B18" s="49">
        <f t="shared" si="8"/>
        <v>0.90607633190609638</v>
      </c>
      <c r="C18" s="49">
        <f t="shared" si="6"/>
        <v>0.89701556858703535</v>
      </c>
      <c r="D18" s="49">
        <f t="shared" si="4"/>
        <v>0.88342442360844398</v>
      </c>
      <c r="E18" s="49">
        <f t="shared" si="1"/>
        <v>0.83359022535360872</v>
      </c>
      <c r="F18" s="49">
        <f t="shared" si="2"/>
        <v>0.742982592162999</v>
      </c>
      <c r="G18" s="49">
        <f t="shared" si="0"/>
        <v>0.59801037905802368</v>
      </c>
      <c r="H18" s="49">
        <f t="shared" si="3"/>
        <v>0.42585587599586527</v>
      </c>
      <c r="I18" s="49">
        <f t="shared" si="7"/>
        <v>0.22651908297652409</v>
      </c>
      <c r="J18" s="49">
        <f t="shared" si="5"/>
        <v>0.12232030480732302</v>
      </c>
      <c r="K18" s="68">
        <v>12</v>
      </c>
      <c r="L18" s="67">
        <v>65</v>
      </c>
    </row>
    <row r="19" spans="1:12">
      <c r="A19" s="64">
        <v>13</v>
      </c>
      <c r="B19" s="49">
        <f t="shared" si="8"/>
        <v>0.89493888782384934</v>
      </c>
      <c r="C19" s="49">
        <f t="shared" si="6"/>
        <v>0.88598949894561085</v>
      </c>
      <c r="D19" s="49">
        <f t="shared" si="4"/>
        <v>0.87256541562825307</v>
      </c>
      <c r="E19" s="49">
        <f t="shared" si="1"/>
        <v>0.82334377679794146</v>
      </c>
      <c r="F19" s="49">
        <f t="shared" si="2"/>
        <v>0.7338498880155564</v>
      </c>
      <c r="G19" s="49">
        <f t="shared" si="0"/>
        <v>0.59065966596374064</v>
      </c>
      <c r="H19" s="49">
        <f t="shared" si="3"/>
        <v>0.42062127727720916</v>
      </c>
      <c r="I19" s="49">
        <f t="shared" si="7"/>
        <v>0.22373472195596233</v>
      </c>
      <c r="J19" s="49">
        <f t="shared" si="5"/>
        <v>0.12081674985621967</v>
      </c>
      <c r="K19" s="68">
        <v>13</v>
      </c>
      <c r="L19" s="67">
        <v>65</v>
      </c>
    </row>
    <row r="20" spans="1:12">
      <c r="A20" s="64">
        <v>14</v>
      </c>
      <c r="B20" s="49">
        <f>(1-(A20/L20)^1.4)*1</f>
        <v>0.88345314714458989</v>
      </c>
      <c r="C20" s="49">
        <f t="shared" si="6"/>
        <v>0.87461861567314403</v>
      </c>
      <c r="D20" s="49">
        <f t="shared" si="4"/>
        <v>0.86136681846597507</v>
      </c>
      <c r="E20" s="49">
        <f t="shared" si="1"/>
        <v>0.81277689537302278</v>
      </c>
      <c r="F20" s="49">
        <f t="shared" si="2"/>
        <v>0.72443158065856361</v>
      </c>
      <c r="G20" s="49">
        <f t="shared" si="0"/>
        <v>0.58307907711542939</v>
      </c>
      <c r="H20" s="49">
        <f t="shared" si="3"/>
        <v>0.41522297915795725</v>
      </c>
      <c r="I20" s="49">
        <f t="shared" si="7"/>
        <v>0.22086328678614747</v>
      </c>
      <c r="J20" s="49">
        <f t="shared" si="5"/>
        <v>0.11926617486451964</v>
      </c>
      <c r="K20" s="68">
        <v>14</v>
      </c>
      <c r="L20" s="67">
        <v>65</v>
      </c>
    </row>
    <row r="21" spans="1:12">
      <c r="A21" s="64">
        <v>15</v>
      </c>
      <c r="B21" s="49">
        <f>(1-(A21/L21)^1.4)*1</f>
        <v>0.87163427932561177</v>
      </c>
      <c r="C21" s="49">
        <f t="shared" si="6"/>
        <v>0.8629179365323556</v>
      </c>
      <c r="D21" s="49">
        <f t="shared" si="4"/>
        <v>0.84984342234247146</v>
      </c>
      <c r="E21" s="49">
        <f t="shared" si="1"/>
        <v>0.80190353697956285</v>
      </c>
      <c r="F21" s="49">
        <f t="shared" si="2"/>
        <v>0.71474010904700158</v>
      </c>
      <c r="G21" s="49">
        <f t="shared" si="0"/>
        <v>0.57527862435490384</v>
      </c>
      <c r="H21" s="49">
        <f t="shared" si="3"/>
        <v>0.40966811128303748</v>
      </c>
      <c r="I21" s="49">
        <f t="shared" si="7"/>
        <v>0.21790856983140294</v>
      </c>
      <c r="J21" s="49">
        <f>(1-((A21/L21)^1.4))*0.135</f>
        <v>0.1176706277089576</v>
      </c>
      <c r="K21" s="68">
        <v>15</v>
      </c>
      <c r="L21" s="67">
        <v>65</v>
      </c>
    </row>
    <row r="22" spans="1:12">
      <c r="A22" s="64">
        <v>16</v>
      </c>
      <c r="B22" s="49">
        <f t="shared" ref="B22:B27" si="9">(1-(A22/L22)^1.4)*1</f>
        <v>0.85949580973715167</v>
      </c>
      <c r="C22" s="49">
        <f t="shared" si="6"/>
        <v>0.85090085163978013</v>
      </c>
      <c r="D22" s="49">
        <f t="shared" si="4"/>
        <v>0.83800841449372288</v>
      </c>
      <c r="E22" s="49">
        <f t="shared" si="1"/>
        <v>0.79073614495817957</v>
      </c>
      <c r="F22" s="49">
        <f t="shared" si="2"/>
        <v>0.70478656398446438</v>
      </c>
      <c r="G22" s="49">
        <f t="shared" si="0"/>
        <v>0.56726723442652016</v>
      </c>
      <c r="H22" s="49">
        <f t="shared" si="3"/>
        <v>0.40396303057646127</v>
      </c>
      <c r="I22" s="49">
        <f t="shared" si="7"/>
        <v>0.21487395243428792</v>
      </c>
      <c r="J22" s="49">
        <f t="shared" si="5"/>
        <v>0.11603193431451549</v>
      </c>
      <c r="K22" s="68">
        <v>16</v>
      </c>
      <c r="L22" s="67">
        <v>65</v>
      </c>
    </row>
    <row r="23" spans="1:12">
      <c r="A23" s="64">
        <v>17</v>
      </c>
      <c r="B23" s="49">
        <f t="shared" si="9"/>
        <v>0.84704989106743633</v>
      </c>
      <c r="C23" s="49">
        <f t="shared" si="6"/>
        <v>0.83857939215676192</v>
      </c>
      <c r="D23" s="49">
        <f t="shared" si="4"/>
        <v>0.82587364379075046</v>
      </c>
      <c r="E23" s="49">
        <f t="shared" si="1"/>
        <v>0.77928589978204144</v>
      </c>
      <c r="F23" s="49">
        <f t="shared" si="2"/>
        <v>0.6945809106752977</v>
      </c>
      <c r="G23" s="49">
        <f t="shared" si="0"/>
        <v>0.55905292810450802</v>
      </c>
      <c r="H23" s="49">
        <f t="shared" si="3"/>
        <v>0.39811344880169508</v>
      </c>
      <c r="I23" s="49">
        <f t="shared" si="7"/>
        <v>0.21176247276685908</v>
      </c>
      <c r="J23" s="49">
        <f t="shared" si="5"/>
        <v>0.11435173529410392</v>
      </c>
      <c r="K23" s="68">
        <v>17</v>
      </c>
      <c r="L23" s="67">
        <v>65</v>
      </c>
    </row>
    <row r="24" spans="1:12">
      <c r="A24" s="64">
        <v>18</v>
      </c>
      <c r="B24" s="49">
        <f t="shared" si="9"/>
        <v>0.83430751635428491</v>
      </c>
      <c r="C24" s="49">
        <f t="shared" si="6"/>
        <v>0.82596444119074208</v>
      </c>
      <c r="D24" s="49">
        <f t="shared" si="4"/>
        <v>0.81344982844542779</v>
      </c>
      <c r="E24" s="49">
        <f t="shared" si="1"/>
        <v>0.7675629150459421</v>
      </c>
      <c r="F24" s="49">
        <f t="shared" si="2"/>
        <v>0.68413216341051353</v>
      </c>
      <c r="G24" s="49">
        <f t="shared" si="0"/>
        <v>0.55064296079382802</v>
      </c>
      <c r="H24" s="49">
        <f t="shared" si="3"/>
        <v>0.39212453268651387</v>
      </c>
      <c r="I24" s="49">
        <f t="shared" si="7"/>
        <v>0.20857687908857123</v>
      </c>
      <c r="J24" s="49">
        <f t="shared" si="5"/>
        <v>0.11263151470782846</v>
      </c>
      <c r="K24" s="68">
        <v>18</v>
      </c>
      <c r="L24" s="67">
        <v>65</v>
      </c>
    </row>
    <row r="25" spans="1:12">
      <c r="A25" s="64">
        <v>19</v>
      </c>
      <c r="B25" s="49">
        <f t="shared" si="9"/>
        <v>0.82127868879082289</v>
      </c>
      <c r="C25" s="49">
        <f>(1-(A25/L25)^1.4)*0.99</f>
        <v>0.81306590190291461</v>
      </c>
      <c r="D25" s="49">
        <f t="shared" si="4"/>
        <v>0.80074672157105231</v>
      </c>
      <c r="E25" s="49">
        <f t="shared" si="1"/>
        <v>0.75557639368755714</v>
      </c>
      <c r="F25" s="49">
        <f t="shared" si="2"/>
        <v>0.67344852480847472</v>
      </c>
      <c r="G25" s="49">
        <f t="shared" si="0"/>
        <v>0.54204393460194311</v>
      </c>
      <c r="H25" s="49">
        <f t="shared" si="3"/>
        <v>0.38600098373168673</v>
      </c>
      <c r="I25" s="49">
        <f t="shared" si="7"/>
        <v>0.20531967219770572</v>
      </c>
      <c r="J25" s="49">
        <f t="shared" si="5"/>
        <v>0.11087262298676109</v>
      </c>
      <c r="K25" s="68">
        <v>19</v>
      </c>
      <c r="L25" s="67">
        <v>65</v>
      </c>
    </row>
    <row r="26" spans="1:12">
      <c r="A26" s="64">
        <v>20</v>
      </c>
      <c r="B26" s="49">
        <f t="shared" si="9"/>
        <v>0.80797255892061415</v>
      </c>
      <c r="C26" s="49">
        <f t="shared" si="6"/>
        <v>0.79989283333140804</v>
      </c>
      <c r="D26" s="49">
        <f t="shared" si="4"/>
        <v>0.78777324494759882</v>
      </c>
      <c r="E26" s="49">
        <f>(1-((K26/L26)^1.4))*0.92</f>
        <v>0.74333475420696504</v>
      </c>
      <c r="F26" s="49">
        <f t="shared" si="2"/>
        <v>0.66253749831490361</v>
      </c>
      <c r="G26" s="49">
        <f t="shared" si="0"/>
        <v>0.5332618888876054</v>
      </c>
      <c r="H26" s="49">
        <f>(1-((K26/L26)^1.4))*0.47</f>
        <v>0.37974710269268863</v>
      </c>
      <c r="I26" s="49">
        <f t="shared" si="7"/>
        <v>0.20199313973015354</v>
      </c>
      <c r="J26" s="49">
        <f t="shared" si="5"/>
        <v>0.10907629545428292</v>
      </c>
      <c r="K26" s="68">
        <v>20</v>
      </c>
      <c r="L26" s="67">
        <v>65</v>
      </c>
    </row>
    <row r="27" spans="1:12">
      <c r="A27" s="64">
        <v>21</v>
      </c>
      <c r="B27" s="49">
        <f t="shared" si="9"/>
        <v>0.79439753682322345</v>
      </c>
      <c r="C27" s="49">
        <f t="shared" si="6"/>
        <v>0.78645356145499123</v>
      </c>
      <c r="D27" s="49">
        <f t="shared" si="4"/>
        <v>0.7745375984026428</v>
      </c>
      <c r="E27" s="49">
        <f t="shared" si="1"/>
        <v>0.73084573387736562</v>
      </c>
      <c r="F27" s="49">
        <f t="shared" si="2"/>
        <v>0.65140598019504314</v>
      </c>
      <c r="G27" s="49">
        <f t="shared" si="0"/>
        <v>0.52430237430332749</v>
      </c>
      <c r="H27" s="49">
        <f t="shared" si="3"/>
        <v>0.37336684230691503</v>
      </c>
      <c r="I27" s="49">
        <f t="shared" si="7"/>
        <v>0.19859938420580586</v>
      </c>
      <c r="J27" s="49">
        <f t="shared" si="5"/>
        <v>0.10724366747113517</v>
      </c>
      <c r="K27" s="68">
        <v>21</v>
      </c>
      <c r="L27" s="67">
        <v>65</v>
      </c>
    </row>
    <row r="28" spans="1:12">
      <c r="A28" s="64">
        <v>22</v>
      </c>
      <c r="B28" s="49">
        <f>(1-(A28/L28)^1.4)*1</f>
        <v>0.78056138483746385</v>
      </c>
      <c r="C28" s="49">
        <f t="shared" si="6"/>
        <v>0.77275577098908921</v>
      </c>
      <c r="D28" s="49">
        <f t="shared" si="4"/>
        <v>0.76104735021652725</v>
      </c>
      <c r="E28" s="49">
        <f t="shared" si="1"/>
        <v>0.71811647405046675</v>
      </c>
      <c r="F28" s="49">
        <f t="shared" si="2"/>
        <v>0.64006033556672026</v>
      </c>
      <c r="G28" s="49">
        <f t="shared" si="0"/>
        <v>0.51517051399272618</v>
      </c>
      <c r="H28" s="49">
        <f t="shared" si="3"/>
        <v>0.36686385087360801</v>
      </c>
      <c r="I28" s="49">
        <f t="shared" si="7"/>
        <v>0.19514034620936596</v>
      </c>
      <c r="J28" s="49">
        <f>(1-((A28/L28)^1.4))*0.135</f>
        <v>0.10537578695305763</v>
      </c>
      <c r="K28" s="68">
        <v>22</v>
      </c>
      <c r="L28" s="67">
        <v>65</v>
      </c>
    </row>
    <row r="29" spans="1:12">
      <c r="A29" s="64">
        <v>23</v>
      </c>
      <c r="B29" s="49">
        <f>(1-(A29/L29)^1.4)*1</f>
        <v>0.76647129493998845</v>
      </c>
      <c r="C29" s="49">
        <f t="shared" si="6"/>
        <v>0.75880658199058859</v>
      </c>
      <c r="D29" s="49">
        <f t="shared" si="4"/>
        <v>0.7473095125664887</v>
      </c>
      <c r="E29" s="49">
        <f t="shared" si="1"/>
        <v>0.70515359134478939</v>
      </c>
      <c r="F29" s="49">
        <f t="shared" si="2"/>
        <v>0.62850646185079051</v>
      </c>
      <c r="G29" s="49">
        <f t="shared" si="0"/>
        <v>0.50587105466039239</v>
      </c>
      <c r="H29" s="49">
        <f t="shared" si="3"/>
        <v>0.36024150862179455</v>
      </c>
      <c r="I29" s="49">
        <f t="shared" si="7"/>
        <v>0.19161782373499711</v>
      </c>
      <c r="J29" s="49">
        <f t="shared" si="5"/>
        <v>0.10347362481689845</v>
      </c>
      <c r="K29" s="68">
        <v>23</v>
      </c>
      <c r="L29" s="67">
        <v>65</v>
      </c>
    </row>
    <row r="30" spans="1:12">
      <c r="A30" s="64">
        <v>24</v>
      </c>
      <c r="B30" s="49">
        <f t="shared" ref="B30:B37" si="10">(1-(A30/L30)^1.4)*1</f>
        <v>0.75213395388257298</v>
      </c>
      <c r="C30" s="49">
        <f t="shared" si="6"/>
        <v>0.74461261434374726</v>
      </c>
      <c r="D30" s="49">
        <f t="shared" si="4"/>
        <v>0.73333060503550862</v>
      </c>
      <c r="E30" s="49">
        <f t="shared" si="1"/>
        <v>0.6919632375719672</v>
      </c>
      <c r="F30" s="49">
        <f t="shared" si="2"/>
        <v>0.61674984218370976</v>
      </c>
      <c r="G30" s="49">
        <f t="shared" si="0"/>
        <v>0.49640840956249821</v>
      </c>
      <c r="H30" s="49">
        <f t="shared" si="3"/>
        <v>0.35350295832480927</v>
      </c>
      <c r="I30" s="49">
        <f t="shared" si="7"/>
        <v>0.18803348847064325</v>
      </c>
      <c r="J30" s="49">
        <f t="shared" si="5"/>
        <v>0.10153808377414736</v>
      </c>
      <c r="K30" s="68">
        <v>24</v>
      </c>
      <c r="L30" s="67">
        <v>65</v>
      </c>
    </row>
    <row r="31" spans="1:12">
      <c r="A31" s="64">
        <v>25</v>
      </c>
      <c r="B31" s="49">
        <f t="shared" si="10"/>
        <v>0.73755559845927743</v>
      </c>
      <c r="C31" s="49">
        <f t="shared" si="6"/>
        <v>0.7301800424746846</v>
      </c>
      <c r="D31" s="49">
        <f t="shared" si="4"/>
        <v>0.71911670849779552</v>
      </c>
      <c r="E31" s="49">
        <f t="shared" si="1"/>
        <v>0.67855115058253523</v>
      </c>
      <c r="F31" s="49">
        <f t="shared" si="2"/>
        <v>0.60479559073660749</v>
      </c>
      <c r="G31" s="49">
        <f t="shared" si="0"/>
        <v>0.4867866949831231</v>
      </c>
      <c r="H31" s="49">
        <f t="shared" si="3"/>
        <v>0.34665113127586039</v>
      </c>
      <c r="I31" s="49">
        <f t="shared" si="7"/>
        <v>0.18438889961481936</v>
      </c>
      <c r="J31" s="49">
        <f>(1-((A31/L31)^1.4))*0.135</f>
        <v>9.9570005792002453E-2</v>
      </c>
      <c r="K31" s="68">
        <v>25</v>
      </c>
      <c r="L31" s="67">
        <v>65</v>
      </c>
    </row>
    <row r="32" spans="1:12">
      <c r="A32" s="64">
        <v>26</v>
      </c>
      <c r="B32" s="49">
        <f t="shared" si="10"/>
        <v>0.7227420627379415</v>
      </c>
      <c r="C32" s="49">
        <f t="shared" si="6"/>
        <v>0.71551464211056204</v>
      </c>
      <c r="D32" s="49">
        <f t="shared" si="4"/>
        <v>0.70467351116949295</v>
      </c>
      <c r="E32" s="49">
        <f t="shared" si="1"/>
        <v>0.66492269771890622</v>
      </c>
      <c r="F32" s="49">
        <f t="shared" si="2"/>
        <v>0.592648491445112</v>
      </c>
      <c r="G32" s="49">
        <f t="shared" si="0"/>
        <v>0.47700976140704143</v>
      </c>
      <c r="H32" s="49">
        <f t="shared" si="3"/>
        <v>0.33968876948683246</v>
      </c>
      <c r="I32" s="49">
        <f t="shared" si="7"/>
        <v>0.18068551568448538</v>
      </c>
      <c r="J32" s="49">
        <f t="shared" si="5"/>
        <v>9.7570178469622112E-2</v>
      </c>
      <c r="K32" s="68">
        <v>26</v>
      </c>
      <c r="L32" s="67">
        <v>65</v>
      </c>
    </row>
    <row r="33" spans="1:12">
      <c r="A33" s="64">
        <v>27</v>
      </c>
      <c r="B33" s="49">
        <f t="shared" si="10"/>
        <v>0.70769881869139295</v>
      </c>
      <c r="C33" s="49">
        <f>(1-(A33/L33)^1.4)*0.99</f>
        <v>0.70062183050447902</v>
      </c>
      <c r="D33" s="49">
        <f t="shared" si="4"/>
        <v>0.69000634822410811</v>
      </c>
      <c r="E33" s="49">
        <f t="shared" si="1"/>
        <v>0.65108291319608158</v>
      </c>
      <c r="F33" s="49">
        <f t="shared" si="2"/>
        <v>0.58031303132694223</v>
      </c>
      <c r="G33" s="49">
        <f t="shared" si="0"/>
        <v>0.46708122033631938</v>
      </c>
      <c r="H33" s="49">
        <f t="shared" si="3"/>
        <v>0.33261844478495467</v>
      </c>
      <c r="I33" s="49">
        <f>(1-(K33/L33)^1.4)*0.25</f>
        <v>0.17692470467284824</v>
      </c>
      <c r="J33" s="49">
        <f t="shared" si="5"/>
        <v>9.5539340523338054E-2</v>
      </c>
      <c r="K33" s="68">
        <v>27</v>
      </c>
      <c r="L33" s="67">
        <v>65</v>
      </c>
    </row>
    <row r="34" spans="1:12">
      <c r="A34" s="64">
        <v>28</v>
      </c>
      <c r="B34" s="49">
        <f t="shared" si="10"/>
        <v>0.69243101136320384</v>
      </c>
      <c r="C34" s="49">
        <f t="shared" si="6"/>
        <v>0.6855067012495718</v>
      </c>
      <c r="D34" s="49">
        <f t="shared" si="4"/>
        <v>0.67512023607912375</v>
      </c>
      <c r="E34" s="49">
        <f t="shared" si="1"/>
        <v>0.63703653045414754</v>
      </c>
      <c r="F34" s="49">
        <f t="shared" si="2"/>
        <v>0.56779342931782717</v>
      </c>
      <c r="G34" s="49">
        <f t="shared" si="0"/>
        <v>0.45700446749971457</v>
      </c>
      <c r="H34" s="49">
        <f t="shared" si="3"/>
        <v>0.32544257534070581</v>
      </c>
      <c r="I34" s="49">
        <f>(1-(K34/L34)^1.4)*0.25</f>
        <v>0.17310775284080096</v>
      </c>
      <c r="J34" s="49">
        <f t="shared" si="5"/>
        <v>9.3478186534032531E-2</v>
      </c>
      <c r="K34" s="68">
        <v>28</v>
      </c>
      <c r="L34" s="67">
        <v>65</v>
      </c>
    </row>
    <row r="35" spans="1:12">
      <c r="A35" s="64">
        <v>29</v>
      </c>
      <c r="B35" s="49">
        <f t="shared" si="10"/>
        <v>0.67694348947378291</v>
      </c>
      <c r="C35" s="49">
        <f t="shared" si="6"/>
        <v>0.67017405457904511</v>
      </c>
      <c r="D35" s="49">
        <f t="shared" si="4"/>
        <v>0.66001990223693829</v>
      </c>
      <c r="E35" s="49">
        <f t="shared" si="1"/>
        <v>0.62278801031588027</v>
      </c>
      <c r="F35" s="49">
        <f t="shared" si="2"/>
        <v>0.55509366136850191</v>
      </c>
      <c r="G35" s="49">
        <f t="shared" si="0"/>
        <v>0.44678270305269674</v>
      </c>
      <c r="H35" s="49">
        <f t="shared" si="3"/>
        <v>0.31816344005267794</v>
      </c>
      <c r="I35" s="49">
        <f>(1-(K35/L35)^1.4)*0.25</f>
        <v>0.16923587236844573</v>
      </c>
      <c r="J35" s="49">
        <f t="shared" si="5"/>
        <v>9.1387371078960694E-2</v>
      </c>
      <c r="K35" s="68">
        <v>29</v>
      </c>
      <c r="L35" s="67">
        <v>65</v>
      </c>
    </row>
    <row r="36" spans="1:12">
      <c r="A36" s="64">
        <v>30</v>
      </c>
      <c r="B36" s="49">
        <f t="shared" si="10"/>
        <v>0.66124083219616225</v>
      </c>
      <c r="C36" s="49">
        <f t="shared" si="6"/>
        <v>0.65462842387420062</v>
      </c>
      <c r="D36" s="49">
        <f t="shared" si="4"/>
        <v>0.64470981139125816</v>
      </c>
      <c r="E36" s="49">
        <f t="shared" si="1"/>
        <v>0.60834156562046926</v>
      </c>
      <c r="F36" s="49">
        <f>(1-((K36/L36)^1.4))*0.82</f>
        <v>0.54221748240085299</v>
      </c>
      <c r="G36" s="49">
        <f t="shared" si="0"/>
        <v>0.43641894924946711</v>
      </c>
      <c r="H36" s="49">
        <f t="shared" si="3"/>
        <v>0.31078319113219627</v>
      </c>
      <c r="I36" s="49">
        <f t="shared" ref="I36:I56" si="11">(1-(K36/L36)^1.4)*0.25</f>
        <v>0.16531020804904056</v>
      </c>
      <c r="J36" s="49">
        <f t="shared" si="5"/>
        <v>8.9267512346481906E-2</v>
      </c>
      <c r="K36" s="68">
        <v>30</v>
      </c>
      <c r="L36" s="67">
        <v>65</v>
      </c>
    </row>
    <row r="37" spans="1:12">
      <c r="A37" s="64">
        <v>31</v>
      </c>
      <c r="B37" s="49">
        <f t="shared" si="10"/>
        <v>0.64532737269354434</v>
      </c>
      <c r="C37" s="49">
        <f t="shared" si="6"/>
        <v>0.63887409896660885</v>
      </c>
      <c r="D37" s="49">
        <f t="shared" si="4"/>
        <v>0.62919418837620567</v>
      </c>
      <c r="E37" s="49">
        <f t="shared" si="1"/>
        <v>0.59370118287806084</v>
      </c>
      <c r="F37" s="49">
        <f t="shared" si="2"/>
        <v>0.52916844560870635</v>
      </c>
      <c r="G37" s="49">
        <f t="shared" si="0"/>
        <v>0.42591606597773929</v>
      </c>
      <c r="H37" s="49">
        <f t="shared" si="3"/>
        <v>0.3033038651659658</v>
      </c>
      <c r="I37" s="49">
        <f t="shared" si="11"/>
        <v>0.16133184317338609</v>
      </c>
      <c r="J37" s="49">
        <f t="shared" si="5"/>
        <v>8.7119195313628495E-2</v>
      </c>
      <c r="K37" s="68">
        <v>31</v>
      </c>
      <c r="L37" s="67">
        <v>65</v>
      </c>
    </row>
    <row r="38" spans="1:12">
      <c r="A38" s="64">
        <v>32</v>
      </c>
      <c r="B38" s="49">
        <f>(1-(A38/L38)^1.4)*1</f>
        <v>0.62920721890286369</v>
      </c>
      <c r="C38" s="49">
        <f t="shared" si="6"/>
        <v>0.62291514671383508</v>
      </c>
      <c r="D38" s="49">
        <f t="shared" si="4"/>
        <v>0.61347703843029211</v>
      </c>
      <c r="E38" s="49">
        <f t="shared" si="1"/>
        <v>0.5788706413906346</v>
      </c>
      <c r="F38" s="49">
        <f t="shared" si="2"/>
        <v>0.51594991950034819</v>
      </c>
      <c r="G38" s="49">
        <f t="shared" si="0"/>
        <v>0.41527676447589007</v>
      </c>
      <c r="H38" s="49">
        <f t="shared" si="3"/>
        <v>0.29572739288434591</v>
      </c>
      <c r="I38" s="49">
        <f t="shared" si="11"/>
        <v>0.15730180472571592</v>
      </c>
      <c r="J38" s="49">
        <f>(1-((A38/L38)^1.4))*0.135</f>
        <v>8.4942974551886596E-2</v>
      </c>
      <c r="K38" s="68">
        <v>32</v>
      </c>
      <c r="L38" s="67">
        <v>65</v>
      </c>
    </row>
    <row r="39" spans="1:12">
      <c r="A39" s="64">
        <v>33</v>
      </c>
      <c r="B39" s="49">
        <f>(1-(A39/L39)^1.4)*1</f>
        <v>0.61288427196321482</v>
      </c>
      <c r="C39" s="49">
        <f t="shared" si="6"/>
        <v>0.60675542924358272</v>
      </c>
      <c r="D39" s="49">
        <f t="shared" si="4"/>
        <v>0.59756216516413441</v>
      </c>
      <c r="E39" s="49">
        <f t="shared" si="1"/>
        <v>0.56385353020615769</v>
      </c>
      <c r="F39" s="49">
        <f t="shared" si="2"/>
        <v>0.50256510300983614</v>
      </c>
      <c r="G39" s="49">
        <f t="shared" si="0"/>
        <v>0.40450361949572178</v>
      </c>
      <c r="H39" s="49">
        <f t="shared" si="3"/>
        <v>0.28805560782271095</v>
      </c>
      <c r="I39" s="49">
        <f t="shared" si="11"/>
        <v>0.15322106799080371</v>
      </c>
      <c r="J39" s="49">
        <f t="shared" si="5"/>
        <v>8.2739376715034008E-2</v>
      </c>
      <c r="K39" s="68">
        <v>33</v>
      </c>
      <c r="L39" s="67">
        <v>65</v>
      </c>
    </row>
    <row r="40" spans="1:12">
      <c r="A40" s="64">
        <v>34</v>
      </c>
      <c r="B40" s="49">
        <f t="shared" ref="B40:B47" si="12">(1-(A40/L40)^1.4)*1</f>
        <v>0.59636224261981252</v>
      </c>
      <c r="C40" s="49">
        <f>(1-(A40/L40)^1.4)*0.99</f>
        <v>0.59039862019361444</v>
      </c>
      <c r="D40" s="49">
        <f t="shared" si="4"/>
        <v>0.58145318655431721</v>
      </c>
      <c r="E40" s="49">
        <f t="shared" si="1"/>
        <v>0.54865326321022756</v>
      </c>
      <c r="F40" s="49">
        <f t="shared" si="2"/>
        <v>0.48901703894824622</v>
      </c>
      <c r="G40" s="49">
        <f t="shared" si="0"/>
        <v>0.3935990801290763</v>
      </c>
      <c r="H40" s="49">
        <f t="shared" si="3"/>
        <v>0.28029025403131186</v>
      </c>
      <c r="I40" s="49">
        <f t="shared" si="11"/>
        <v>0.14909056065495313</v>
      </c>
      <c r="J40" s="49">
        <f t="shared" si="5"/>
        <v>8.0508902753674699E-2</v>
      </c>
      <c r="K40" s="68">
        <v>34</v>
      </c>
      <c r="L40" s="67">
        <v>65</v>
      </c>
    </row>
    <row r="41" spans="1:12">
      <c r="A41" s="64">
        <v>35</v>
      </c>
      <c r="B41" s="49">
        <f t="shared" si="12"/>
        <v>0.57964466587929508</v>
      </c>
      <c r="C41" s="49">
        <f t="shared" si="6"/>
        <v>0.57384821922050211</v>
      </c>
      <c r="D41" s="49">
        <f t="shared" si="4"/>
        <v>0.56515354923231265</v>
      </c>
      <c r="E41" s="49">
        <f t="shared" si="1"/>
        <v>0.5332730926089515</v>
      </c>
      <c r="F41" s="49">
        <f t="shared" si="2"/>
        <v>0.47530862602102192</v>
      </c>
      <c r="G41" s="49">
        <f t="shared" si="0"/>
        <v>0.38256547948033476</v>
      </c>
      <c r="H41" s="49">
        <f t="shared" si="3"/>
        <v>0.27243299296326867</v>
      </c>
      <c r="I41" s="49">
        <f t="shared" si="11"/>
        <v>0.14491116646982377</v>
      </c>
      <c r="J41" s="49">
        <f t="shared" si="5"/>
        <v>7.8252029893704847E-2</v>
      </c>
      <c r="K41" s="68">
        <v>35</v>
      </c>
      <c r="L41" s="67">
        <v>65</v>
      </c>
    </row>
    <row r="42" spans="1:12">
      <c r="A42" s="64">
        <v>36</v>
      </c>
      <c r="B42" s="49">
        <f t="shared" si="12"/>
        <v>0.56273491414774113</v>
      </c>
      <c r="C42" s="49">
        <f t="shared" si="6"/>
        <v>0.55710756500626368</v>
      </c>
      <c r="D42" s="49">
        <f t="shared" si="4"/>
        <v>0.54866654129404757</v>
      </c>
      <c r="E42" s="49">
        <f t="shared" si="1"/>
        <v>0.5177161210159219</v>
      </c>
      <c r="F42" s="49">
        <f t="shared" si="2"/>
        <v>0.46144262960114768</v>
      </c>
      <c r="G42" s="49">
        <f t="shared" si="0"/>
        <v>0.37140504333750918</v>
      </c>
      <c r="H42" s="49">
        <f t="shared" si="3"/>
        <v>0.26448540964943834</v>
      </c>
      <c r="I42" s="49">
        <f t="shared" si="11"/>
        <v>0.14068372853693528</v>
      </c>
      <c r="J42" s="49">
        <f>(1-((A42/L42)^1.4))*0.135</f>
        <v>7.5969213409945058E-2</v>
      </c>
      <c r="K42" s="68">
        <v>36</v>
      </c>
      <c r="L42" s="67">
        <v>65</v>
      </c>
    </row>
    <row r="43" spans="1:12">
      <c r="A43" s="64">
        <v>37</v>
      </c>
      <c r="B43" s="49">
        <f t="shared" si="12"/>
        <v>0.54563620904654697</v>
      </c>
      <c r="C43" s="49">
        <f t="shared" si="6"/>
        <v>0.54017984695608146</v>
      </c>
      <c r="D43" s="49">
        <f t="shared" si="4"/>
        <v>0.53199530382038329</v>
      </c>
      <c r="E43" s="49">
        <f t="shared" si="1"/>
        <v>0.50198531232282328</v>
      </c>
      <c r="F43" s="49">
        <f t="shared" si="2"/>
        <v>0.44742169141816851</v>
      </c>
      <c r="G43" s="49">
        <f t="shared" si="0"/>
        <v>0.36011989797072103</v>
      </c>
      <c r="H43" s="49">
        <f t="shared" si="3"/>
        <v>0.25644901825187705</v>
      </c>
      <c r="I43" s="49">
        <f t="shared" si="11"/>
        <v>0.13640905226163674</v>
      </c>
      <c r="J43" s="49">
        <f t="shared" si="5"/>
        <v>7.3660888221283846E-2</v>
      </c>
      <c r="K43" s="68">
        <v>37</v>
      </c>
      <c r="L43" s="67">
        <v>65</v>
      </c>
    </row>
    <row r="44" spans="1:12">
      <c r="A44" s="64">
        <v>38</v>
      </c>
      <c r="B44" s="49">
        <f t="shared" si="12"/>
        <v>0.52835163207157287</v>
      </c>
      <c r="C44" s="49">
        <f t="shared" si="6"/>
        <v>0.5230681157508571</v>
      </c>
      <c r="D44" s="49">
        <f t="shared" si="4"/>
        <v>0.51514284126978349</v>
      </c>
      <c r="E44" s="49">
        <f>(1-((K44/L44)^1.4))*0.92</f>
        <v>0.48608350150584706</v>
      </c>
      <c r="F44" s="49">
        <f t="shared" si="2"/>
        <v>0.43324833829868975</v>
      </c>
      <c r="G44" s="49">
        <f t="shared" si="0"/>
        <v>0.34871207716723812</v>
      </c>
      <c r="H44" s="49">
        <f>(1-((K44/L44)^1.4))*0.47</f>
        <v>0.24832526707363925</v>
      </c>
      <c r="I44" s="49">
        <f t="shared" si="11"/>
        <v>0.13208790801789322</v>
      </c>
      <c r="J44" s="49">
        <f t="shared" si="5"/>
        <v>7.1327470329662343E-2</v>
      </c>
      <c r="K44" s="68">
        <v>38</v>
      </c>
      <c r="L44" s="67">
        <v>65</v>
      </c>
    </row>
    <row r="45" spans="1:12">
      <c r="A45" s="64">
        <v>39</v>
      </c>
      <c r="B45" s="49">
        <f t="shared" si="12"/>
        <v>0.5108841342364463</v>
      </c>
      <c r="C45" s="49">
        <f t="shared" si="6"/>
        <v>0.50577529289408185</v>
      </c>
      <c r="D45" s="49">
        <f t="shared" si="4"/>
        <v>0.49811203088053513</v>
      </c>
      <c r="E45" s="49">
        <f t="shared" si="1"/>
        <v>0.47001340349753062</v>
      </c>
      <c r="F45" s="49">
        <f t="shared" si="2"/>
        <v>0.41892499007388595</v>
      </c>
      <c r="G45" s="49">
        <f t="shared" si="0"/>
        <v>0.33718352859605455</v>
      </c>
      <c r="H45" s="49">
        <f t="shared" si="3"/>
        <v>0.24011554309112976</v>
      </c>
      <c r="I45" s="49">
        <f t="shared" si="11"/>
        <v>0.12772103355911157</v>
      </c>
      <c r="J45" s="49">
        <f t="shared" si="5"/>
        <v>6.896935812192026E-2</v>
      </c>
      <c r="K45" s="68">
        <v>39</v>
      </c>
      <c r="L45" s="67">
        <v>65</v>
      </c>
    </row>
    <row r="46" spans="1:12">
      <c r="A46" s="64">
        <v>40</v>
      </c>
      <c r="B46" s="49">
        <f t="shared" si="12"/>
        <v>0.49323654482054891</v>
      </c>
      <c r="C46" s="49">
        <f t="shared" si="6"/>
        <v>0.48830417937234344</v>
      </c>
      <c r="D46" s="49">
        <f t="shared" si="4"/>
        <v>0.48090563120003516</v>
      </c>
      <c r="E46" s="49">
        <f t="shared" si="1"/>
        <v>0.453777621234905</v>
      </c>
      <c r="F46" s="49">
        <f t="shared" si="2"/>
        <v>0.40445396675285006</v>
      </c>
      <c r="G46" s="49">
        <f t="shared" si="0"/>
        <v>0.32553611958156231</v>
      </c>
      <c r="H46" s="49">
        <f t="shared" si="3"/>
        <v>0.23182117606565797</v>
      </c>
      <c r="I46" s="49">
        <f t="shared" si="11"/>
        <v>0.12330913620513723</v>
      </c>
      <c r="J46" s="49">
        <f t="shared" si="5"/>
        <v>6.6586933550774108E-2</v>
      </c>
      <c r="K46" s="68">
        <v>40</v>
      </c>
      <c r="L46" s="67">
        <v>65</v>
      </c>
    </row>
    <row r="47" spans="1:12">
      <c r="A47" s="64">
        <v>41</v>
      </c>
      <c r="B47" s="49">
        <f t="shared" si="12"/>
        <v>0.47541157932524847</v>
      </c>
      <c r="C47" s="49">
        <f t="shared" si="6"/>
        <v>0.470657463531996</v>
      </c>
      <c r="D47" s="49">
        <f t="shared" si="4"/>
        <v>0.46352628984211725</v>
      </c>
      <c r="E47" s="49">
        <f t="shared" si="1"/>
        <v>0.43737865297922862</v>
      </c>
      <c r="F47" s="49">
        <f t="shared" si="2"/>
        <v>0.38983749504670373</v>
      </c>
      <c r="G47" s="49">
        <f t="shared" si="0"/>
        <v>0.31377164235466398</v>
      </c>
      <c r="H47" s="49">
        <f t="shared" si="3"/>
        <v>0.22344344228286678</v>
      </c>
      <c r="I47" s="49">
        <f t="shared" si="11"/>
        <v>0.11885289483131212</v>
      </c>
      <c r="J47" s="49">
        <f t="shared" si="5"/>
        <v>6.4180563208908553E-2</v>
      </c>
      <c r="K47" s="68">
        <v>41</v>
      </c>
      <c r="L47" s="67">
        <v>65</v>
      </c>
    </row>
    <row r="48" spans="1:12">
      <c r="A48" s="64">
        <v>42</v>
      </c>
      <c r="B48" s="49">
        <f>(1-(A48/L48)^1.4)*1</f>
        <v>0.45741184672770152</v>
      </c>
      <c r="C48" s="49">
        <f>(1-(A48/L48)^1.4)*0.99</f>
        <v>0.45283772826042451</v>
      </c>
      <c r="D48" s="49">
        <f t="shared" si="4"/>
        <v>0.44597655055950897</v>
      </c>
      <c r="E48" s="49">
        <f t="shared" si="1"/>
        <v>0.42081889898948543</v>
      </c>
      <c r="F48" s="49">
        <f t="shared" si="2"/>
        <v>0.37507771431671522</v>
      </c>
      <c r="G48" s="49">
        <f t="shared" si="0"/>
        <v>0.30189181884028304</v>
      </c>
      <c r="H48" s="49">
        <f t="shared" si="3"/>
        <v>0.2149835679620197</v>
      </c>
      <c r="I48" s="49">
        <f t="shared" si="11"/>
        <v>0.11435296168192538</v>
      </c>
      <c r="J48" s="49">
        <f t="shared" si="5"/>
        <v>6.1750599308239708E-2</v>
      </c>
      <c r="K48" s="68">
        <v>42</v>
      </c>
      <c r="L48" s="67">
        <v>65</v>
      </c>
    </row>
    <row r="49" spans="1:12">
      <c r="A49" s="64">
        <v>43</v>
      </c>
      <c r="B49" s="49">
        <f>(1-(A49/L49)^1.4)*1</f>
        <v>0.43923985610958383</v>
      </c>
      <c r="C49" s="49">
        <f>(1-(A49/L49)^1.4)*0.99</f>
        <v>0.43484745754848797</v>
      </c>
      <c r="D49" s="49">
        <f t="shared" si="4"/>
        <v>0.42825885970684424</v>
      </c>
      <c r="E49" s="49">
        <f t="shared" si="1"/>
        <v>0.40410066762081714</v>
      </c>
      <c r="F49" s="49">
        <f t="shared" si="2"/>
        <v>0.3601766820098587</v>
      </c>
      <c r="G49" s="49">
        <f t="shared" si="0"/>
        <v>0.28989830503232533</v>
      </c>
      <c r="H49" s="49">
        <f t="shared" si="3"/>
        <v>0.20644273237150437</v>
      </c>
      <c r="I49" s="49">
        <f t="shared" si="11"/>
        <v>0.10980996402739596</v>
      </c>
      <c r="J49" s="49">
        <f>(1-((A49/L49)^1.4))*0.135</f>
        <v>5.929738057479382E-2</v>
      </c>
      <c r="K49" s="68">
        <v>43</v>
      </c>
      <c r="L49" s="67">
        <v>65</v>
      </c>
    </row>
    <row r="50" spans="1:12">
      <c r="A50" s="64">
        <v>44</v>
      </c>
      <c r="B50" s="49">
        <f t="shared" ref="B50:B56" si="13">(1-(A50/L50)^1.4)*1</f>
        <v>0.4208980227279695</v>
      </c>
      <c r="C50" s="49">
        <f t="shared" ref="C50:C55" si="14">(1-(A50/L50)^1.4)*0.99</f>
        <v>0.41668904250068978</v>
      </c>
      <c r="D50" s="49">
        <f t="shared" si="4"/>
        <v>0.41037557215977027</v>
      </c>
      <c r="E50" s="49">
        <f t="shared" si="1"/>
        <v>0.38722618090973193</v>
      </c>
      <c r="F50" s="49">
        <f t="shared" si="2"/>
        <v>0.34513637863693497</v>
      </c>
      <c r="G50" s="49">
        <f t="shared" si="0"/>
        <v>0.27779269500045989</v>
      </c>
      <c r="H50" s="49">
        <f t="shared" si="3"/>
        <v>0.19782207068214566</v>
      </c>
      <c r="I50" s="49">
        <f t="shared" si="11"/>
        <v>0.10522450568199238</v>
      </c>
      <c r="J50" s="49">
        <f t="shared" si="5"/>
        <v>5.6821233068275884E-2</v>
      </c>
      <c r="K50" s="68">
        <v>44</v>
      </c>
      <c r="L50" s="67">
        <v>65</v>
      </c>
    </row>
    <row r="51" spans="1:12">
      <c r="A51" s="64">
        <v>45</v>
      </c>
      <c r="B51" s="49">
        <f t="shared" si="13"/>
        <v>0.40238867358698593</v>
      </c>
      <c r="C51" s="49">
        <f t="shared" si="14"/>
        <v>0.39836478685111609</v>
      </c>
      <c r="D51" s="49">
        <f t="shared" si="4"/>
        <v>0.39232895674731127</v>
      </c>
      <c r="E51" s="49">
        <f t="shared" si="1"/>
        <v>0.37019757970002709</v>
      </c>
      <c r="F51" s="49">
        <f t="shared" si="2"/>
        <v>0.32995871234132845</v>
      </c>
      <c r="G51" s="49">
        <f t="shared" si="0"/>
        <v>0.26557652456741071</v>
      </c>
      <c r="H51" s="49">
        <f t="shared" si="3"/>
        <v>0.18912267658588339</v>
      </c>
      <c r="I51" s="49">
        <f t="shared" si="11"/>
        <v>0.10059716839674648</v>
      </c>
      <c r="J51" s="49">
        <f t="shared" si="5"/>
        <v>5.4322470934243104E-2</v>
      </c>
      <c r="K51" s="68">
        <v>45</v>
      </c>
      <c r="L51" s="67">
        <v>65</v>
      </c>
    </row>
    <row r="52" spans="1:12">
      <c r="A52" s="64">
        <v>46</v>
      </c>
      <c r="B52" s="49">
        <f t="shared" si="13"/>
        <v>0.38371405256152946</v>
      </c>
      <c r="C52" s="49">
        <f t="shared" si="14"/>
        <v>0.37987691203591417</v>
      </c>
      <c r="D52" s="49">
        <f t="shared" si="4"/>
        <v>0.37412120124749121</v>
      </c>
      <c r="E52" s="49">
        <f t="shared" si="1"/>
        <v>0.35301692835660714</v>
      </c>
      <c r="F52" s="49">
        <f t="shared" si="2"/>
        <v>0.31464552310045413</v>
      </c>
      <c r="G52" s="49">
        <f t="shared" si="0"/>
        <v>0.25325127469060943</v>
      </c>
      <c r="H52" s="49">
        <f t="shared" si="3"/>
        <v>0.18034560470391883</v>
      </c>
      <c r="I52" s="49">
        <f t="shared" si="11"/>
        <v>9.5928513140382365E-2</v>
      </c>
      <c r="J52" s="49">
        <f t="shared" si="5"/>
        <v>5.180139709580648E-2</v>
      </c>
      <c r="K52" s="68">
        <v>46</v>
      </c>
      <c r="L52" s="67">
        <v>65</v>
      </c>
    </row>
    <row r="53" spans="1:12">
      <c r="A53" s="64">
        <v>47</v>
      </c>
      <c r="B53" s="49">
        <f t="shared" si="13"/>
        <v>0.36487632511806278</v>
      </c>
      <c r="C53" s="49">
        <f t="shared" si="14"/>
        <v>0.36122756186688215</v>
      </c>
      <c r="D53" s="49">
        <f t="shared" si="4"/>
        <v>0.35575441699011123</v>
      </c>
      <c r="E53" s="49">
        <f t="shared" si="1"/>
        <v>0.33568621910861779</v>
      </c>
      <c r="F53" s="49">
        <f t="shared" si="2"/>
        <v>0.29919858659681148</v>
      </c>
      <c r="G53" s="49">
        <f t="shared" si="0"/>
        <v>0.24081837457792143</v>
      </c>
      <c r="H53" s="49">
        <f t="shared" si="3"/>
        <v>0.1714918728054895</v>
      </c>
      <c r="I53" s="49">
        <f t="shared" si="11"/>
        <v>9.1219081279515696E-2</v>
      </c>
      <c r="J53" s="49">
        <f t="shared" si="5"/>
        <v>4.9258303890938479E-2</v>
      </c>
      <c r="K53" s="68">
        <v>47</v>
      </c>
      <c r="L53" s="67">
        <v>65</v>
      </c>
    </row>
    <row r="54" spans="1:12">
      <c r="A54" s="64">
        <v>48</v>
      </c>
      <c r="B54" s="49">
        <f t="shared" si="13"/>
        <v>0.34587758267211199</v>
      </c>
      <c r="C54" s="49">
        <f t="shared" si="14"/>
        <v>0.34241880684539089</v>
      </c>
      <c r="D54" s="49">
        <f t="shared" si="4"/>
        <v>0.3372306431053092</v>
      </c>
      <c r="E54" s="49">
        <f t="shared" si="1"/>
        <v>0.31820737605834304</v>
      </c>
      <c r="F54" s="49">
        <f t="shared" si="2"/>
        <v>0.28361961779113182</v>
      </c>
      <c r="G54" s="49">
        <f t="shared" si="0"/>
        <v>0.22827920456359393</v>
      </c>
      <c r="H54" s="49">
        <f t="shared" si="3"/>
        <v>0.16256246385589262</v>
      </c>
      <c r="I54" s="49">
        <f t="shared" si="11"/>
        <v>8.6469395668027998E-2</v>
      </c>
      <c r="J54" s="49">
        <f t="shared" si="5"/>
        <v>4.6693473660735126E-2</v>
      </c>
      <c r="K54" s="68">
        <v>48</v>
      </c>
      <c r="L54" s="67">
        <v>65</v>
      </c>
    </row>
    <row r="55" spans="1:12">
      <c r="A55" s="64">
        <v>49</v>
      </c>
      <c r="B55" s="49">
        <f t="shared" si="13"/>
        <v>0.32671984661744891</v>
      </c>
      <c r="C55" s="49">
        <f t="shared" si="14"/>
        <v>0.32345264815127439</v>
      </c>
      <c r="D55" s="49">
        <f t="shared" si="4"/>
        <v>0.31855185045201267</v>
      </c>
      <c r="E55" s="49">
        <f t="shared" si="1"/>
        <v>0.30058225888805301</v>
      </c>
      <c r="F55" s="49">
        <f t="shared" si="2"/>
        <v>0.26791027422630809</v>
      </c>
      <c r="G55" s="49">
        <f t="shared" si="0"/>
        <v>0.2156350987675163</v>
      </c>
      <c r="H55" s="49">
        <f t="shared" si="3"/>
        <v>0.15355832791020096</v>
      </c>
      <c r="I55" s="49">
        <f t="shared" si="11"/>
        <v>8.1679961654362226E-2</v>
      </c>
      <c r="J55" s="49">
        <f>(1-((A55/L55)^1.4))*0.135</f>
        <v>4.4107179293355607E-2</v>
      </c>
      <c r="K55" s="68">
        <v>49</v>
      </c>
      <c r="L55" s="67">
        <v>65</v>
      </c>
    </row>
    <row r="56" spans="1:12">
      <c r="A56" s="64">
        <v>50</v>
      </c>
      <c r="B56" s="49">
        <f t="shared" si="13"/>
        <v>0.30740507205791734</v>
      </c>
      <c r="C56" s="49">
        <f>(1-(A56/L56)^1.4)*0.99</f>
        <v>0.30433102133733814</v>
      </c>
      <c r="D56" s="49">
        <f t="shared" si="4"/>
        <v>0.29971994525646939</v>
      </c>
      <c r="E56" s="49">
        <f>(1-((K56/L56)^1.4))*0.92</f>
        <v>0.28281266629328394</v>
      </c>
      <c r="F56" s="49">
        <f t="shared" si="2"/>
        <v>0.2520721590874922</v>
      </c>
      <c r="G56" s="49">
        <f t="shared" si="0"/>
        <v>0.20288734755822546</v>
      </c>
      <c r="H56" s="49">
        <f t="shared" si="3"/>
        <v>0.14448038386722115</v>
      </c>
      <c r="I56" s="49">
        <f t="shared" si="11"/>
        <v>7.6851268014479335E-2</v>
      </c>
      <c r="J56" s="49">
        <f t="shared" si="5"/>
        <v>4.1499684727818842E-2</v>
      </c>
      <c r="K56" s="68">
        <v>50</v>
      </c>
      <c r="L56" s="67">
        <v>65</v>
      </c>
    </row>
  </sheetData>
  <mergeCells count="1">
    <mergeCell ref="B3:J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Zona H.</vt:lpstr>
      <vt:lpstr>Zona H. (2)</vt:lpstr>
      <vt:lpstr>VALOR DE CONSTRUCCION</vt:lpstr>
      <vt:lpstr>VALOR U. RUSTICO</vt:lpstr>
      <vt:lpstr>FAC. DE DEMERITO</vt:lpstr>
      <vt:lpstr>ROSS</vt:lpstr>
      <vt:lpstr>VIDA UTIL</vt:lpstr>
      <vt:lpstr>'VALOR DE CONSTRUCCION'!Área_de_impresión</vt:lpstr>
      <vt:lpstr>'VALOR U. RUSTICO'!Área_de_impresión</vt:lpstr>
      <vt:lpstr>'Zona H.'!Área_de_impresión</vt:lpstr>
      <vt:lpstr>'VALOR DE CONSTRUCCION'!Títulos_a_imprimir</vt:lpstr>
      <vt:lpstr>'VALOR U. RUSTICO'!Títulos_a_imprimir</vt:lpstr>
      <vt:lpstr>'Zona H.'!Títulos_a_imprimir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2021-12-04T00:49:10Z</dcterms:modified>
</cp:coreProperties>
</file>