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lgonzalez\Desktop\Tablas 2023\Revisado Contadora\SABADO\IMPRESAS\"/>
    </mc:Choice>
  </mc:AlternateContent>
  <xr:revisionPtr revIDLastSave="0" documentId="13_ncr:1_{E27A11E3-3E10-4B55-BD99-32DE6333DC14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ZONA HOMOGÉNEA" sheetId="2" r:id="rId1"/>
    <sheet name="CONSTRUCCIÓN" sheetId="4" r:id="rId2"/>
    <sheet name="Construccion (2)" sheetId="5" r:id="rId3"/>
    <sheet name="OBRAS EN PROCESO" sheetId="6" r:id="rId4"/>
    <sheet name="PREDIOS GRANDES" sheetId="7" r:id="rId5"/>
    <sheet name="RÚSTICO PRIVADA" sheetId="8" r:id="rId6"/>
    <sheet name="RÚSTICO EJIDAL" sheetId="9" r:id="rId7"/>
    <sheet name="RÚSTICO COMUNAL" sheetId="10" r:id="rId8"/>
    <sheet name="MINAS" sheetId="11" r:id="rId9"/>
    <sheet name="METODO ROSS" sheetId="12" r:id="rId10"/>
    <sheet name="CONSERVACIÓN" sheetId="13" r:id="rId11"/>
    <sheet name="INSTALACIONES ESPECIALES" sheetId="1" r:id="rId12"/>
  </sheets>
  <definedNames>
    <definedName name="_xlnm._FilterDatabase" localSheetId="11" hidden="1">'INSTALACIONES ESPECIALES'!$A$4:$E$110</definedName>
    <definedName name="_xlnm.Print_Area" localSheetId="10">CONSERVACIÓN!$A$1:$L$56</definedName>
    <definedName name="_xlnm.Print_Area" localSheetId="1">CONSTRUCCIÓN!$A$1:$H$45</definedName>
    <definedName name="_xlnm.Print_Area" localSheetId="2">'Construccion (2)'!$A$1:$H$41</definedName>
    <definedName name="_xlnm.Print_Area" localSheetId="11">'INSTALACIONES ESPECIALES'!$A$1:$E$110</definedName>
    <definedName name="_xlnm.Print_Area" localSheetId="9">'METODO ROSS'!$A$1:$F$55</definedName>
    <definedName name="_xlnm.Print_Area" localSheetId="8">MINAS!$A$1:$H$10</definedName>
    <definedName name="_xlnm.Print_Area" localSheetId="3">'OBRAS EN PROCESO'!$A$1:$D$20</definedName>
    <definedName name="_xlnm.Print_Area" localSheetId="4">'PREDIOS GRANDES'!$A$1:$H$39</definedName>
    <definedName name="_xlnm.Print_Area" localSheetId="7">'RÚSTICO COMUNAL'!$A$1:$J$75</definedName>
    <definedName name="_xlnm.Print_Area" localSheetId="6">'RÚSTICO EJIDAL'!$A$1:$J$74</definedName>
    <definedName name="_xlnm.Print_Area" localSheetId="5">'RÚSTICO PRIVADA'!$A$1:$J$74</definedName>
    <definedName name="_xlnm.Print_Area" localSheetId="0">'ZONA HOMOGÉNEA'!$A$1:$G$17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6" i="13" l="1"/>
  <c r="I56" i="13"/>
  <c r="H56" i="13"/>
  <c r="F56" i="13"/>
  <c r="E56" i="13"/>
  <c r="D56" i="13"/>
  <c r="C56" i="13"/>
  <c r="B56" i="13"/>
  <c r="J55" i="13"/>
  <c r="I55" i="13"/>
  <c r="H55" i="13"/>
  <c r="F55" i="13"/>
  <c r="E55" i="13"/>
  <c r="D55" i="13"/>
  <c r="C55" i="13"/>
  <c r="B55" i="13"/>
  <c r="J54" i="13"/>
  <c r="I54" i="13"/>
  <c r="H54" i="13"/>
  <c r="F54" i="13"/>
  <c r="E54" i="13"/>
  <c r="D54" i="13"/>
  <c r="C54" i="13"/>
  <c r="B54" i="13"/>
  <c r="J53" i="13"/>
  <c r="I53" i="13"/>
  <c r="H53" i="13"/>
  <c r="F53" i="13"/>
  <c r="E53" i="13"/>
  <c r="D53" i="13"/>
  <c r="C53" i="13"/>
  <c r="B53" i="13"/>
  <c r="J52" i="13"/>
  <c r="I52" i="13"/>
  <c r="H52" i="13"/>
  <c r="F52" i="13"/>
  <c r="E52" i="13"/>
  <c r="D52" i="13"/>
  <c r="C52" i="13"/>
  <c r="B52" i="13"/>
  <c r="J51" i="13"/>
  <c r="I51" i="13"/>
  <c r="H51" i="13"/>
  <c r="F51" i="13"/>
  <c r="E51" i="13"/>
  <c r="D51" i="13"/>
  <c r="C51" i="13"/>
  <c r="B51" i="13"/>
  <c r="J50" i="13"/>
  <c r="I50" i="13"/>
  <c r="H50" i="13"/>
  <c r="F50" i="13"/>
  <c r="E50" i="13"/>
  <c r="D50" i="13"/>
  <c r="C50" i="13"/>
  <c r="B50" i="13"/>
  <c r="J49" i="13"/>
  <c r="I49" i="13"/>
  <c r="H49" i="13"/>
  <c r="F49" i="13"/>
  <c r="E49" i="13"/>
  <c r="D49" i="13"/>
  <c r="C49" i="13"/>
  <c r="B49" i="13"/>
  <c r="J48" i="13"/>
  <c r="I48" i="13"/>
  <c r="H48" i="13"/>
  <c r="F48" i="13"/>
  <c r="E48" i="13"/>
  <c r="D48" i="13"/>
  <c r="C48" i="13"/>
  <c r="B48" i="13"/>
  <c r="J47" i="13"/>
  <c r="I47" i="13"/>
  <c r="H47" i="13"/>
  <c r="F47" i="13"/>
  <c r="E47" i="13"/>
  <c r="D47" i="13"/>
  <c r="C47" i="13"/>
  <c r="B47" i="13"/>
  <c r="J46" i="13"/>
  <c r="I46" i="13"/>
  <c r="H46" i="13"/>
  <c r="F46" i="13"/>
  <c r="E46" i="13"/>
  <c r="D46" i="13"/>
  <c r="C46" i="13"/>
  <c r="B46" i="13"/>
  <c r="J45" i="13"/>
  <c r="I45" i="13"/>
  <c r="H45" i="13"/>
  <c r="F45" i="13"/>
  <c r="E45" i="13"/>
  <c r="D45" i="13"/>
  <c r="C45" i="13"/>
  <c r="B45" i="13"/>
  <c r="J44" i="13"/>
  <c r="I44" i="13"/>
  <c r="H44" i="13"/>
  <c r="F44" i="13"/>
  <c r="E44" i="13"/>
  <c r="D44" i="13"/>
  <c r="C44" i="13"/>
  <c r="B44" i="13"/>
  <c r="J43" i="13"/>
  <c r="I43" i="13"/>
  <c r="H43" i="13"/>
  <c r="F43" i="13"/>
  <c r="E43" i="13"/>
  <c r="D43" i="13"/>
  <c r="C43" i="13"/>
  <c r="B43" i="13"/>
  <c r="J42" i="13"/>
  <c r="I42" i="13"/>
  <c r="H42" i="13"/>
  <c r="F42" i="13"/>
  <c r="E42" i="13"/>
  <c r="D42" i="13"/>
  <c r="C42" i="13"/>
  <c r="B42" i="13"/>
  <c r="J41" i="13"/>
  <c r="I41" i="13"/>
  <c r="H41" i="13"/>
  <c r="F41" i="13"/>
  <c r="E41" i="13"/>
  <c r="D41" i="13"/>
  <c r="C41" i="13"/>
  <c r="B41" i="13"/>
  <c r="J40" i="13"/>
  <c r="I40" i="13"/>
  <c r="H40" i="13"/>
  <c r="F40" i="13"/>
  <c r="E40" i="13"/>
  <c r="D40" i="13"/>
  <c r="C40" i="13"/>
  <c r="B40" i="13"/>
  <c r="J39" i="13"/>
  <c r="I39" i="13"/>
  <c r="H39" i="13"/>
  <c r="F39" i="13"/>
  <c r="E39" i="13"/>
  <c r="D39" i="13"/>
  <c r="C39" i="13"/>
  <c r="B39" i="13"/>
  <c r="J38" i="13"/>
  <c r="I38" i="13"/>
  <c r="H38" i="13"/>
  <c r="F38" i="13"/>
  <c r="E38" i="13"/>
  <c r="D38" i="13"/>
  <c r="C38" i="13"/>
  <c r="B38" i="13"/>
  <c r="J37" i="13"/>
  <c r="I37" i="13"/>
  <c r="H37" i="13"/>
  <c r="F37" i="13"/>
  <c r="E37" i="13"/>
  <c r="D37" i="13"/>
  <c r="C37" i="13"/>
  <c r="B37" i="13"/>
  <c r="J36" i="13"/>
  <c r="I36" i="13"/>
  <c r="H36" i="13"/>
  <c r="F36" i="13"/>
  <c r="E36" i="13"/>
  <c r="D36" i="13"/>
  <c r="C36" i="13"/>
  <c r="B36" i="13"/>
  <c r="J35" i="13"/>
  <c r="I35" i="13"/>
  <c r="H35" i="13"/>
  <c r="F35" i="13"/>
  <c r="E35" i="13"/>
  <c r="D35" i="13"/>
  <c r="C35" i="13"/>
  <c r="B35" i="13"/>
  <c r="J34" i="13"/>
  <c r="I34" i="13"/>
  <c r="H34" i="13"/>
  <c r="F34" i="13"/>
  <c r="E34" i="13"/>
  <c r="D34" i="13"/>
  <c r="C34" i="13"/>
  <c r="B34" i="13"/>
  <c r="J33" i="13"/>
  <c r="I33" i="13"/>
  <c r="H33" i="13"/>
  <c r="F33" i="13"/>
  <c r="E33" i="13"/>
  <c r="D33" i="13"/>
  <c r="C33" i="13"/>
  <c r="B33" i="13"/>
  <c r="J32" i="13"/>
  <c r="I32" i="13"/>
  <c r="H32" i="13"/>
  <c r="F32" i="13"/>
  <c r="E32" i="13"/>
  <c r="D32" i="13"/>
  <c r="C32" i="13"/>
  <c r="B32" i="13"/>
  <c r="J31" i="13"/>
  <c r="I31" i="13"/>
  <c r="H31" i="13"/>
  <c r="F31" i="13"/>
  <c r="E31" i="13"/>
  <c r="D31" i="13"/>
  <c r="C31" i="13"/>
  <c r="B31" i="13"/>
  <c r="J30" i="13"/>
  <c r="I30" i="13"/>
  <c r="H30" i="13"/>
  <c r="F30" i="13"/>
  <c r="E30" i="13"/>
  <c r="D30" i="13"/>
  <c r="C30" i="13"/>
  <c r="B30" i="13"/>
  <c r="J29" i="13"/>
  <c r="I29" i="13"/>
  <c r="H29" i="13"/>
  <c r="F29" i="13"/>
  <c r="E29" i="13"/>
  <c r="D29" i="13"/>
  <c r="C29" i="13"/>
  <c r="B29" i="13"/>
  <c r="J28" i="13"/>
  <c r="I28" i="13"/>
  <c r="H28" i="13"/>
  <c r="F28" i="13"/>
  <c r="E28" i="13"/>
  <c r="D28" i="13"/>
  <c r="C28" i="13"/>
  <c r="B28" i="13"/>
  <c r="J27" i="13"/>
  <c r="I27" i="13"/>
  <c r="H27" i="13"/>
  <c r="F27" i="13"/>
  <c r="E27" i="13"/>
  <c r="D27" i="13"/>
  <c r="C27" i="13"/>
  <c r="B27" i="13"/>
  <c r="J26" i="13"/>
  <c r="I26" i="13"/>
  <c r="H26" i="13"/>
  <c r="F26" i="13"/>
  <c r="E26" i="13"/>
  <c r="D26" i="13"/>
  <c r="C26" i="13"/>
  <c r="B26" i="13"/>
  <c r="J25" i="13"/>
  <c r="I25" i="13"/>
  <c r="H25" i="13"/>
  <c r="F25" i="13"/>
  <c r="E25" i="13"/>
  <c r="D25" i="13"/>
  <c r="C25" i="13"/>
  <c r="B25" i="13"/>
  <c r="J24" i="13"/>
  <c r="I24" i="13"/>
  <c r="H24" i="13"/>
  <c r="F24" i="13"/>
  <c r="E24" i="13"/>
  <c r="D24" i="13"/>
  <c r="C24" i="13"/>
  <c r="B24" i="13"/>
  <c r="J23" i="13"/>
  <c r="I23" i="13"/>
  <c r="H23" i="13"/>
  <c r="F23" i="13"/>
  <c r="E23" i="13"/>
  <c r="D23" i="13"/>
  <c r="C23" i="13"/>
  <c r="B23" i="13"/>
  <c r="J22" i="13"/>
  <c r="I22" i="13"/>
  <c r="H22" i="13"/>
  <c r="F22" i="13"/>
  <c r="E22" i="13"/>
  <c r="D22" i="13"/>
  <c r="C22" i="13"/>
  <c r="B22" i="13"/>
  <c r="J21" i="13"/>
  <c r="I21" i="13"/>
  <c r="H21" i="13"/>
  <c r="F21" i="13"/>
  <c r="E21" i="13"/>
  <c r="D21" i="13"/>
  <c r="C21" i="13"/>
  <c r="B21" i="13"/>
  <c r="J20" i="13"/>
  <c r="I20" i="13"/>
  <c r="H20" i="13"/>
  <c r="F20" i="13"/>
  <c r="E20" i="13"/>
  <c r="D20" i="13"/>
  <c r="C20" i="13"/>
  <c r="B20" i="13"/>
  <c r="J19" i="13"/>
  <c r="I19" i="13"/>
  <c r="H19" i="13"/>
  <c r="F19" i="13"/>
  <c r="E19" i="13"/>
  <c r="D19" i="13"/>
  <c r="C19" i="13"/>
  <c r="B19" i="13"/>
  <c r="J18" i="13"/>
  <c r="I18" i="13"/>
  <c r="H18" i="13"/>
  <c r="F18" i="13"/>
  <c r="E18" i="13"/>
  <c r="D18" i="13"/>
  <c r="C18" i="13"/>
  <c r="B18" i="13"/>
  <c r="J17" i="13"/>
  <c r="I17" i="13"/>
  <c r="H17" i="13"/>
  <c r="F17" i="13"/>
  <c r="E17" i="13"/>
  <c r="D17" i="13"/>
  <c r="C17" i="13"/>
  <c r="B17" i="13"/>
  <c r="J16" i="13"/>
  <c r="I16" i="13"/>
  <c r="H16" i="13"/>
  <c r="F16" i="13"/>
  <c r="E16" i="13"/>
  <c r="D16" i="13"/>
  <c r="C16" i="13"/>
  <c r="B16" i="13"/>
  <c r="J15" i="13"/>
  <c r="I15" i="13"/>
  <c r="H15" i="13"/>
  <c r="F15" i="13"/>
  <c r="E15" i="13"/>
  <c r="D15" i="13"/>
  <c r="C15" i="13"/>
  <c r="B15" i="13"/>
  <c r="J14" i="13"/>
  <c r="I14" i="13"/>
  <c r="H14" i="13"/>
  <c r="F14" i="13"/>
  <c r="E14" i="13"/>
  <c r="D14" i="13"/>
  <c r="C14" i="13"/>
  <c r="B14" i="13"/>
  <c r="J13" i="13"/>
  <c r="I13" i="13"/>
  <c r="H13" i="13"/>
  <c r="F13" i="13"/>
  <c r="E13" i="13"/>
  <c r="D13" i="13"/>
  <c r="C13" i="13"/>
  <c r="B13" i="13"/>
  <c r="J12" i="13"/>
  <c r="I12" i="13"/>
  <c r="H12" i="13"/>
  <c r="F12" i="13"/>
  <c r="E12" i="13"/>
  <c r="D12" i="13"/>
  <c r="C12" i="13"/>
  <c r="B12" i="13"/>
  <c r="J11" i="13"/>
  <c r="I11" i="13"/>
  <c r="H11" i="13"/>
  <c r="F11" i="13"/>
  <c r="E11" i="13"/>
  <c r="D11" i="13"/>
  <c r="C11" i="13"/>
  <c r="B11" i="13"/>
  <c r="J10" i="13"/>
  <c r="I10" i="13"/>
  <c r="H10" i="13"/>
  <c r="F10" i="13"/>
  <c r="E10" i="13"/>
  <c r="D10" i="13"/>
  <c r="C10" i="13"/>
  <c r="B10" i="13"/>
  <c r="J9" i="13"/>
  <c r="I9" i="13"/>
  <c r="H9" i="13"/>
  <c r="F9" i="13"/>
  <c r="E9" i="13"/>
  <c r="D9" i="13"/>
  <c r="C9" i="13"/>
  <c r="B9" i="13"/>
  <c r="J8" i="13"/>
  <c r="I8" i="13"/>
  <c r="H8" i="13"/>
  <c r="F8" i="13"/>
  <c r="E8" i="13"/>
  <c r="D8" i="13"/>
  <c r="C8" i="13"/>
  <c r="B8" i="13"/>
  <c r="J7" i="13"/>
  <c r="I7" i="13"/>
  <c r="H7" i="13"/>
  <c r="F7" i="13"/>
  <c r="E7" i="13"/>
  <c r="D7" i="13"/>
  <c r="C7" i="13"/>
  <c r="B7" i="13"/>
  <c r="I5" i="13"/>
  <c r="H5" i="13"/>
  <c r="G5" i="13"/>
  <c r="F5" i="13"/>
  <c r="E5" i="13"/>
  <c r="D5" i="13"/>
  <c r="C5" i="13"/>
  <c r="J64" i="10"/>
  <c r="J63" i="10"/>
  <c r="J62" i="10"/>
  <c r="J61" i="10"/>
  <c r="J59" i="10"/>
  <c r="J58" i="10"/>
  <c r="J57" i="10"/>
  <c r="J56" i="10"/>
  <c r="J45" i="10"/>
  <c r="J44" i="10"/>
  <c r="J43" i="10"/>
  <c r="J42" i="10"/>
  <c r="J41" i="10"/>
  <c r="J40" i="10"/>
  <c r="J38" i="10"/>
  <c r="J37" i="10"/>
  <c r="J36" i="10"/>
  <c r="J35" i="10"/>
  <c r="J34" i="10"/>
  <c r="J33" i="10"/>
  <c r="J31" i="10"/>
  <c r="J30" i="10"/>
  <c r="J29" i="10"/>
  <c r="J28" i="10"/>
  <c r="J27" i="10"/>
  <c r="J26" i="10"/>
  <c r="J24" i="10"/>
  <c r="J23" i="10"/>
  <c r="J22" i="10"/>
  <c r="J21" i="10"/>
  <c r="J20" i="10"/>
  <c r="J19" i="10"/>
  <c r="J17" i="10"/>
  <c r="J16" i="10"/>
  <c r="J15" i="10"/>
  <c r="J14" i="10"/>
  <c r="J12" i="10"/>
  <c r="J11" i="10"/>
  <c r="J10" i="10"/>
  <c r="J9" i="10"/>
  <c r="J63" i="9"/>
  <c r="J62" i="9"/>
  <c r="J61" i="9"/>
  <c r="J60" i="9"/>
  <c r="J58" i="9"/>
  <c r="J57" i="9"/>
  <c r="J56" i="9"/>
  <c r="J55" i="9"/>
  <c r="J45" i="9"/>
  <c r="J44" i="9"/>
  <c r="J43" i="9"/>
  <c r="J42" i="9"/>
  <c r="J41" i="9"/>
  <c r="J40" i="9"/>
  <c r="J38" i="9"/>
  <c r="J37" i="9"/>
  <c r="J36" i="9"/>
  <c r="J35" i="9"/>
  <c r="J34" i="9"/>
  <c r="J33" i="9"/>
  <c r="J31" i="9"/>
  <c r="J30" i="9"/>
  <c r="J29" i="9"/>
  <c r="J28" i="9"/>
  <c r="J27" i="9"/>
  <c r="J26" i="9"/>
  <c r="J24" i="9"/>
  <c r="J23" i="9"/>
  <c r="J22" i="9"/>
  <c r="J21" i="9"/>
  <c r="J20" i="9"/>
  <c r="J19" i="9"/>
  <c r="J17" i="9"/>
  <c r="J16" i="9"/>
  <c r="J15" i="9"/>
  <c r="J14" i="9"/>
  <c r="J12" i="9"/>
  <c r="J11" i="9"/>
  <c r="J10" i="9"/>
  <c r="J9" i="9"/>
  <c r="J63" i="8"/>
  <c r="J62" i="8"/>
  <c r="J61" i="8"/>
  <c r="J60" i="8"/>
  <c r="J58" i="8"/>
  <c r="J57" i="8"/>
  <c r="J56" i="8"/>
  <c r="J55" i="8"/>
  <c r="J45" i="8"/>
  <c r="J44" i="8"/>
  <c r="J43" i="8"/>
  <c r="J42" i="8"/>
  <c r="J41" i="8"/>
  <c r="J40" i="8"/>
  <c r="J38" i="8"/>
  <c r="J37" i="8"/>
  <c r="J36" i="8"/>
  <c r="J35" i="8"/>
  <c r="J34" i="8"/>
  <c r="J33" i="8"/>
  <c r="J31" i="8"/>
  <c r="J30" i="8"/>
  <c r="J29" i="8"/>
  <c r="J28" i="8"/>
  <c r="J27" i="8"/>
  <c r="J26" i="8"/>
  <c r="J24" i="8"/>
  <c r="J23" i="8"/>
  <c r="J22" i="8"/>
  <c r="J21" i="8"/>
  <c r="J20" i="8"/>
  <c r="J19" i="8"/>
  <c r="J17" i="8"/>
  <c r="J16" i="8"/>
  <c r="J15" i="8"/>
  <c r="J14" i="8"/>
  <c r="J12" i="8"/>
  <c r="J11" i="8"/>
  <c r="J10" i="8"/>
  <c r="J9" i="8"/>
</calcChain>
</file>

<file path=xl/sharedStrings.xml><?xml version="1.0" encoding="utf-8"?>
<sst xmlns="http://schemas.openxmlformats.org/spreadsheetml/2006/main" count="997" uniqueCount="309">
  <si>
    <t>UNIDAD</t>
  </si>
  <si>
    <t>ADOQUÍN</t>
  </si>
  <si>
    <t>ALBERCA COMERCIAL</t>
  </si>
  <si>
    <t>ALBERCA HABITACIONAL</t>
  </si>
  <si>
    <t>ALJIBE</t>
  </si>
  <si>
    <t>ASFALTO</t>
  </si>
  <si>
    <t>BARANDAL/REJA HABITACIONAL</t>
  </si>
  <si>
    <t>BARANDAL/REJA COMERCIAL</t>
  </si>
  <si>
    <t>BARDAS DE LADRILLO/BLOCK HASTA 3MTS DE ALTURA</t>
  </si>
  <si>
    <t>CABALLERIZAS</t>
  </si>
  <si>
    <t>CALDERAS (COMERCIAL)</t>
  </si>
  <si>
    <t>CALEFACCIÓN (COMERCIAL)</t>
  </si>
  <si>
    <t>CARPA LONA AHULADA CON ESTRUCTURA METÁLICA</t>
  </si>
  <si>
    <t>CERCO POSTE CONCRETO/ METÁLICO</t>
  </si>
  <si>
    <t>CERCO POSTE MADERA</t>
  </si>
  <si>
    <t>CHIMENEA</t>
  </si>
  <si>
    <t>COCINA INDUSTRIAL</t>
  </si>
  <si>
    <t>COCINA INTEGRAL</t>
  </si>
  <si>
    <t>CORTINA METÁLICA</t>
  </si>
  <si>
    <t xml:space="preserve">CREMATORIO </t>
  </si>
  <si>
    <t>CUARTO DE TRATAMIENTO TÉRMICO</t>
  </si>
  <si>
    <t>CUARTOS DE PINTURA</t>
  </si>
  <si>
    <t xml:space="preserve">DUCTOS DE AIRE </t>
  </si>
  <si>
    <t>ELEVADOR CONDOMINIOS</t>
  </si>
  <si>
    <t>ESCALERA ELÉCTRICA</t>
  </si>
  <si>
    <t>FUENTE TIPO CORTINA</t>
  </si>
  <si>
    <t>GALLINERO</t>
  </si>
  <si>
    <t>GENERADORES ELÉCTRICOS</t>
  </si>
  <si>
    <t>GRADAS DE CONCRETO</t>
  </si>
  <si>
    <t>GRADAS DE MADERA</t>
  </si>
  <si>
    <t>HIDRONEUMÁTICO</t>
  </si>
  <si>
    <t>INVERNADEROS</t>
  </si>
  <si>
    <t>JACUZZI</t>
  </si>
  <si>
    <t>MALLA CICLÓNICA</t>
  </si>
  <si>
    <t>PASTO ARTIFICIAL</t>
  </si>
  <si>
    <t>PÉRGOLAS</t>
  </si>
  <si>
    <t>PORTÓN ELÉCTRICO</t>
  </si>
  <si>
    <t xml:space="preserve">POZOS </t>
  </si>
  <si>
    <t>RAMPAS</t>
  </si>
  <si>
    <t xml:space="preserve">SILO CONCRETO </t>
  </si>
  <si>
    <t xml:space="preserve">SILO METÁLICO     </t>
  </si>
  <si>
    <t>SISTEMA CONTRA INCENDIO</t>
  </si>
  <si>
    <t>SUBESTACIÓN ELÉCTRICA INDUSTRIAL</t>
  </si>
  <si>
    <t>TANQUE ESTACIONARIO HABITACIONAL</t>
  </si>
  <si>
    <t>TANQUE ESTACIONARIO COMERCIAL</t>
  </si>
  <si>
    <t>TINACO HABITACIONAL</t>
  </si>
  <si>
    <t>UNIDADES ENFRIADORAS</t>
  </si>
  <si>
    <t>ESTACIONAMIENTOS (PAVIMENTO ASFALTO)</t>
  </si>
  <si>
    <t>TANQUES DE ALMACENAMIENTO</t>
  </si>
  <si>
    <t>MEZANINE</t>
  </si>
  <si>
    <t>CHILLER (SISTEMA DE ENFRIAMIENTO)</t>
  </si>
  <si>
    <t>COMPRESORES</t>
  </si>
  <si>
    <t>ESTRUCTURA TIRO DE MINA</t>
  </si>
  <si>
    <t>UNIDAD PAQUETE CLIMA</t>
  </si>
  <si>
    <t>PLANTA TRATADORA</t>
  </si>
  <si>
    <t>LOTE</t>
  </si>
  <si>
    <t>POR TUBO</t>
  </si>
  <si>
    <t xml:space="preserve">BOILER SOLAR </t>
  </si>
  <si>
    <t>PLANTA GENERADORA ELÉCTRICA DIÉSEL</t>
  </si>
  <si>
    <t>TRANSFORMADOR DE 15 KVA.</t>
  </si>
  <si>
    <t>TRANSFORMADOR DE 25 KVA.</t>
  </si>
  <si>
    <t>TRANSFORMADOR DE 45 KVA.</t>
  </si>
  <si>
    <t>TRANSFORMADOR DE 75 KVA.</t>
  </si>
  <si>
    <t>ÁREAS TECHADAS</t>
  </si>
  <si>
    <t>BOMBA DESPACHADORA DE GASOLINA/DIÉSEL CON INFRAESTRUCTURA</t>
  </si>
  <si>
    <t>BÓVEDAS DE SEGURIDAD PARA BANCOS</t>
  </si>
  <si>
    <t>CIRCUITO CERRADO (POR CÁMARA)</t>
  </si>
  <si>
    <t>CUARTOS FRÍOS</t>
  </si>
  <si>
    <t>FUENTE PARA JARDÍN</t>
  </si>
  <si>
    <t>GÁRGOLAS</t>
  </si>
  <si>
    <t>GRADAS METÁLICAS</t>
  </si>
  <si>
    <t>GRÚA VIAJERA</t>
  </si>
  <si>
    <t>MINI SPLIT</t>
  </si>
  <si>
    <t>MUROS DE CONTENCIÓN</t>
  </si>
  <si>
    <t>IMÁGENES ÚNICAMENTE DE REFERENCIA</t>
  </si>
  <si>
    <t>CONCEPTO</t>
  </si>
  <si>
    <t>VALOR 2023</t>
  </si>
  <si>
    <t>AIRE ACONDICIONADO EVAPORATIVO</t>
  </si>
  <si>
    <t>$4,000.00 por cada 1,000 litros de capacidad</t>
  </si>
  <si>
    <t>BARDA DE PIEDRA (ANCHO .20 MT HASTA 1 MT) ALTURA HASTA 3 MTS</t>
  </si>
  <si>
    <t>BARDA RODAPIÉ 0.2 MTS HASTA 1.5 MT DE ALTURA</t>
  </si>
  <si>
    <t>BARDAS DE CONCRETO DE 1.5 MTS HASTA 3 MTS DE ALTURA</t>
  </si>
  <si>
    <t xml:space="preserve">BÁSCULA CAMIONERA </t>
  </si>
  <si>
    <t xml:space="preserve">BÁSCULA PARA VEHÍCULOS DE CARGA LIGERA </t>
  </si>
  <si>
    <t>CALEFACCIÓN HABITACIONAL</t>
  </si>
  <si>
    <t>CISTERNA COMERCIAL (depósitos de agua de lluvia)</t>
  </si>
  <si>
    <t>CISTERNA HABITACIONAL (depósitos de agua de lluvia)</t>
  </si>
  <si>
    <t>CISTERNA INDUSTRIAL (depósitos de agua de lluvia)</t>
  </si>
  <si>
    <t>ELEVADORES (hasta 10 pisos)</t>
  </si>
  <si>
    <t>GUARNICIONES (cordones de concreto)</t>
  </si>
  <si>
    <t>MALLA SOMBRA HABITACIONAL, COMERCIAL E INDUSTRIAL</t>
  </si>
  <si>
    <t>MUROS DE CONTENCIÓN DE CONCRETO ARMADO HABITACIONAL, COMERCIAL E INDUSTRIAL</t>
  </si>
  <si>
    <t>MUROS DE CONTENCIÓN DE PIEDRA HABITACIONAL, COMERCIAL E INDUSTRIAL</t>
  </si>
  <si>
    <t>PLANCHA DE CONCRETO HIDRÁULICO 40 CMS DE ESPESOR</t>
  </si>
  <si>
    <t>PLANCHA DE CONCRETO HIDRÁULICO 15 CMS DE ESPESOR</t>
  </si>
  <si>
    <t>PLANCHA DE CONCRETO HIDRÁULICO 100 CMS DE ESPESOR</t>
  </si>
  <si>
    <t>PLANCHA DE CONCRETO HIDRÁULICO 60 CMS DE ESPESOR</t>
  </si>
  <si>
    <t>PLANCHA DE CONCRETO HIDRÁULICO 80 CMS DE ESPESOR</t>
  </si>
  <si>
    <t xml:space="preserve">PÓRTICO COMERCIAL </t>
  </si>
  <si>
    <t>TANQUES ACERO AL CARBÓN HASTA 100,000 LT</t>
  </si>
  <si>
    <t>$3.50 pesos por litro</t>
  </si>
  <si>
    <t>VOLADOS DE CONCRETO ARMADO</t>
  </si>
  <si>
    <t>HORNO DE SECADO</t>
  </si>
  <si>
    <t>SERÁ EL 10% SEGÚN LA TIPOLOGÍA CONSTRUCTIVA DEL CASO.</t>
  </si>
  <si>
    <t>VOLADOS DE MADERA, ACERO Y OTROS MATERIALES</t>
  </si>
  <si>
    <t>SERÁ EL 10% SEGÚN LA PROPIA TIPOLOGÍA CONSTRUCTIVA DEL CASO.</t>
  </si>
  <si>
    <t>EN TODOS LOS CASOS DE INSTALACIONES ESPECIALES SE PODRÁ ESTAR SUJETO, INDEPENDIENTEMENTE DEL AVALÚO CATASTRAL, AL AVALÚO QUE PRESENTE EL CONTRIBUYENTE Y QUE SEA AUTORIZADO POR LA AUTORIDAD CATASTRAL MUNICIPAL.</t>
  </si>
  <si>
    <t>PANEL</t>
  </si>
  <si>
    <t>M2.</t>
  </si>
  <si>
    <t>M3.</t>
  </si>
  <si>
    <t>ML.</t>
  </si>
  <si>
    <t>PZA.</t>
  </si>
  <si>
    <t>PRESONES</t>
  </si>
  <si>
    <t>Imagen pendiente</t>
  </si>
  <si>
    <t>MUNICIPIO DE ROSARIO</t>
  </si>
  <si>
    <t>TABLA DE VALORES PARA EL EJERCICIO FISCAL 2023</t>
  </si>
  <si>
    <t>VALORES UNITARIOS PARA SUELO URBANO POR ZONA HOMOGÉNEA</t>
  </si>
  <si>
    <t xml:space="preserve">ZONA HOMOGÉNEA </t>
  </si>
  <si>
    <t>SECTOR CATASTRAL</t>
  </si>
  <si>
    <t>No. DE MANZANA</t>
  </si>
  <si>
    <t xml:space="preserve"> COLONIAS O FRACCIÓN DE COLONIA</t>
  </si>
  <si>
    <t>001, 003, 004, 005 y 006.</t>
  </si>
  <si>
    <t>CENTRO</t>
  </si>
  <si>
    <t>001, 002, 003, 004, 005, 006,  007, 019, 020 y 021.</t>
  </si>
  <si>
    <t>001 y 003.</t>
  </si>
  <si>
    <t>001, 003, 004, 006, 007, 008 y 009.</t>
  </si>
  <si>
    <t>001.</t>
  </si>
  <si>
    <t>011, 012, 010, 008, 009, 001, 013, 007, 005, 004 y 003.</t>
  </si>
  <si>
    <t>SECTOR SUR</t>
  </si>
  <si>
    <t>012 y 011.</t>
  </si>
  <si>
    <t>SECTOR OESTE</t>
  </si>
  <si>
    <t>001, 002, 003, 004 y 005.</t>
  </si>
  <si>
    <t>007 y 008.</t>
  </si>
  <si>
    <t>SECTOR NORTE</t>
  </si>
  <si>
    <t>002, 004 y 005.</t>
  </si>
  <si>
    <t>009, 010, 011, 015, 018, 010,  000, 014, 021 y 012.</t>
  </si>
  <si>
    <t>SECTOR ESTE</t>
  </si>
  <si>
    <t>VALOR UNITARIO ($/M2)</t>
  </si>
  <si>
    <t xml:space="preserve"> </t>
  </si>
  <si>
    <t>Constante</t>
  </si>
  <si>
    <t>Tipología</t>
  </si>
  <si>
    <t>Clase</t>
  </si>
  <si>
    <t>Nivel</t>
  </si>
  <si>
    <t>VALORES UNITARIOS DE REPOSICIÓN NUEVO</t>
  </si>
  <si>
    <t>PARA CONSTRUCCIONES ($/M2)</t>
  </si>
  <si>
    <t>Clave de Valuación</t>
  </si>
  <si>
    <t xml:space="preserve">Valor Unitario </t>
  </si>
  <si>
    <t xml:space="preserve">HABITACIONAL </t>
  </si>
  <si>
    <t>"A"</t>
  </si>
  <si>
    <t>"B"</t>
  </si>
  <si>
    <t>"C"</t>
  </si>
  <si>
    <t>-</t>
  </si>
  <si>
    <t>No aplica</t>
  </si>
  <si>
    <t xml:space="preserve"> POPULAR TEJABÁN</t>
  </si>
  <si>
    <t>ECONÓMICO</t>
  </si>
  <si>
    <t>ECONÓMICO COCHERA</t>
  </si>
  <si>
    <t>ECONÓMICO TEJABÁN</t>
  </si>
  <si>
    <t>MEDIO</t>
  </si>
  <si>
    <t>MEDIO COCHERA</t>
  </si>
  <si>
    <t>MEDIO TEJABÁN</t>
  </si>
  <si>
    <t>BUENO</t>
  </si>
  <si>
    <t>BUENO COCHERA</t>
  </si>
  <si>
    <t>BUENO TEJABÁN</t>
  </si>
  <si>
    <t xml:space="preserve">LUJO </t>
  </si>
  <si>
    <t>LUJO COCHERA</t>
  </si>
  <si>
    <t>LUJO TEJABÁN</t>
  </si>
  <si>
    <t xml:space="preserve">COMERCIAL </t>
  </si>
  <si>
    <t>MEDIANO</t>
  </si>
  <si>
    <t>VALORES UNITARIOS DE REPOSICIÓN NUEVO PARA CONSTRUCCIONES ($/M2)</t>
  </si>
  <si>
    <t xml:space="preserve">EDIFICIOS </t>
  </si>
  <si>
    <t xml:space="preserve">HASTA 6 NIVELES </t>
  </si>
  <si>
    <t>CINE/TEATRO</t>
  </si>
  <si>
    <t> -</t>
  </si>
  <si>
    <t>ESCUELA/GIMNASIO</t>
  </si>
  <si>
    <t xml:space="preserve"> -</t>
  </si>
  <si>
    <t>HOTEL</t>
  </si>
  <si>
    <t>- </t>
  </si>
  <si>
    <t>INDUSTRIAL</t>
  </si>
  <si>
    <t>LIGERO</t>
  </si>
  <si>
    <t>ESTACIONAMIENTO</t>
  </si>
  <si>
    <t xml:space="preserve">DE ACERO </t>
  </si>
  <si>
    <t>SUPERMERCADOS/TIPO INDUSTRIAL</t>
  </si>
  <si>
    <t>TABLA DE OBRAS EN PROCESO</t>
  </si>
  <si>
    <t>INICIO</t>
  </si>
  <si>
    <t>TERMINADO</t>
  </si>
  <si>
    <t>ZANJEO</t>
  </si>
  <si>
    <t>CIMIENTOS</t>
  </si>
  <si>
    <t>MUROS</t>
  </si>
  <si>
    <t>CASTILLOS Y CERRAMIENTOS</t>
  </si>
  <si>
    <t>LOSA O TECHUMBRE</t>
  </si>
  <si>
    <t>ENJARRE</t>
  </si>
  <si>
    <t>YESO</t>
  </si>
  <si>
    <t>LAMBRINES</t>
  </si>
  <si>
    <t>FACHADA</t>
  </si>
  <si>
    <t>PINTURA</t>
  </si>
  <si>
    <t>PUERTAS, APARATOS Y LIMPIEZA FINAL</t>
  </si>
  <si>
    <t>NOTA: EL % de Avance de Obra en otros niveles, se tomará por separado en base a la tabla anterior.</t>
  </si>
  <si>
    <t>FACTOR DE DEMÉRITO PARA TERRENOS CON SUPERFICIE QUE EXCEDE DEL LOTE TIPO</t>
  </si>
  <si>
    <t xml:space="preserve">FACTOR DE DEMÉRITO PARA TERRENOS INMERSOS EN LA MANCHA URBANA, CON SUPERFICIES </t>
  </si>
  <si>
    <t>MAYORES A LA DEL LOTE TIPO Y CON REFERENCIA DE VALOR AL DE LA ZONA CORRESPONDIENTE.</t>
  </si>
  <si>
    <t xml:space="preserve"> SUPERFICIE DESDE (M2)</t>
  </si>
  <si>
    <t>HASTA  SUPERFICIE DE (M2)</t>
  </si>
  <si>
    <t>FACTOR DE TERRENO</t>
  </si>
  <si>
    <t>Y MÁS</t>
  </si>
  <si>
    <t>MAYORES A LA DEL LOTE TIPO Y CON REFERENCIA DE VALOR AL DE LA ZONA CORRESPONDIENTE,</t>
  </si>
  <si>
    <t>EN POBLACIONES CERCANAS Y DIFERENTES A LA CABECERA MUNICIPAL.</t>
  </si>
  <si>
    <t>MAYORES A LA DEL LOTE TIPO Y CON USO DE SUELO AGRÍCOLA.</t>
  </si>
  <si>
    <t>VALORES UNITARIOS DE TERRENO PARA SUELO SUBURBANO</t>
  </si>
  <si>
    <t>CLASIFICACIÓN</t>
  </si>
  <si>
    <t>CLASE</t>
  </si>
  <si>
    <t>VALOR INICIAL</t>
  </si>
  <si>
    <t>FACTOR</t>
  </si>
  <si>
    <t>VALOR ($/M2)</t>
  </si>
  <si>
    <t>ZONA  SUBURBANA</t>
  </si>
  <si>
    <t>No. 1</t>
  </si>
  <si>
    <t>No. 2</t>
  </si>
  <si>
    <t>No. 3</t>
  </si>
  <si>
    <t>No. 4</t>
  </si>
  <si>
    <t>No. 5</t>
  </si>
  <si>
    <t>No. 6</t>
  </si>
  <si>
    <t>Clasificación</t>
  </si>
  <si>
    <t>Tipo Propiedad</t>
  </si>
  <si>
    <t>Calidad</t>
  </si>
  <si>
    <t>VALORES UNITARIOS POR HECTÁREA</t>
  </si>
  <si>
    <t>PARA SUELO RÚSTICO ($/HA)</t>
  </si>
  <si>
    <t>Tipo de Propiedad</t>
  </si>
  <si>
    <t>Valor inicial</t>
  </si>
  <si>
    <t>Factor</t>
  </si>
  <si>
    <t>Valor Unitario ($/HA)</t>
  </si>
  <si>
    <t>Riego por Gravedad</t>
  </si>
  <si>
    <t>Privada</t>
  </si>
  <si>
    <t>Riego por Bombeo</t>
  </si>
  <si>
    <t>RIEGO POR GRAVEDAD</t>
  </si>
  <si>
    <t>Frutales en Formación</t>
  </si>
  <si>
    <t>Frutales en Producción</t>
  </si>
  <si>
    <t>RIEGO POR BOMBEO</t>
  </si>
  <si>
    <t>Temporal</t>
  </si>
  <si>
    <t>Pastal</t>
  </si>
  <si>
    <t>NOTA: EL FACTOR SE APLICA A CONSIDERACIÓN DE CADA MUNICIPIO, SI ES IGUAL, MAYOR O MENOR A LA UNIDAD,</t>
  </si>
  <si>
    <t>DE ACUERDO A LAS CONDICIONES DE MERCADO.</t>
  </si>
  <si>
    <t>DE ACUERDO A LA CALIDAD DE CADA CLASIFICACIÓN DE TIERRA, PARA COMPLEMENTAR CADA CLAVE DE</t>
  </si>
  <si>
    <t>VALUACIÓN RÚSTICA, SE ASIGNAN LOS SIGUIENTES DÍGITOS:  ( 0 ) Propiedad Privada, ( 1 ) Propiedad Ejidal</t>
  </si>
  <si>
    <t>y ( 2 ) Propiedad Comunal.</t>
  </si>
  <si>
    <t xml:space="preserve">Ejemplos :    Riego por gravedad Propiedad Privada de Primera Calidad           </t>
  </si>
  <si>
    <t>1 0 1 1</t>
  </si>
  <si>
    <t xml:space="preserve">                    Riego por Bombeo Propiedad Comunal de Segunda Calidad     </t>
  </si>
  <si>
    <t>2 2 2 1</t>
  </si>
  <si>
    <t xml:space="preserve">                    Pastal Propiedad Ejidal de cuarta calidad                                      </t>
  </si>
  <si>
    <t>8 1 4 1</t>
  </si>
  <si>
    <t>Ejidal</t>
  </si>
  <si>
    <t>NOTA: EL FACTOR SE APLICA A CONSIDERACIÓN DE CADA MUNICIPIO, SI ES IGUAL, MAYOR O MENOR A LA</t>
  </si>
  <si>
    <t>UNIDAD, DE ACUERDO A LAS CONDICIONES DE MERCADO.</t>
  </si>
  <si>
    <t xml:space="preserve">Ejemplos:     Riego por gravedad Propiedad Privada de Primera Calidad             </t>
  </si>
  <si>
    <t xml:space="preserve">                    Riego por Bombeo Propiedad Comunal de Segunda Calidad           </t>
  </si>
  <si>
    <t xml:space="preserve">                    Pastal Propiedad Ejidal de cuarta calidad                                            </t>
  </si>
  <si>
    <t>Comunal</t>
  </si>
  <si>
    <t xml:space="preserve">y ( 2 ) Propiedad Comunal. </t>
  </si>
  <si>
    <t>SUELO RELACIONADO CON ACTIVIDADES MINERAS</t>
  </si>
  <si>
    <t>ZONA</t>
  </si>
  <si>
    <t xml:space="preserve">VALOR </t>
  </si>
  <si>
    <t>Suelo dentro de las áreas de influencia definidas como huellas de la exploración previa y explotación como: despalmes, desmontes, tajos, caminos, accesos, excavaciones, terraplenes, jales, presas y tepetates en terrenos fuera de las poblaciones en zonas serranas montañosas.</t>
  </si>
  <si>
    <t>Ha.</t>
  </si>
  <si>
    <t>Suelo dentro de las áreas de influencia definidas como huellas de la exploración previa y explotación como: despalmes, desmontes, tajos, caminos, accesos, excavaciones, terraplenes, jales, presas y tepetates, colindantes a las poblaciones de las zonas urbanas.</t>
  </si>
  <si>
    <t>Suelo dentro de las áreas de influencia definidas como huellas de la exploración previa y explotación como: despalmes, desmontes, tajos, caminos, accesos, excavaciones, terraplenes, jales, presas y tepetates, inmersas en las áreas urbanas de poblaciones.</t>
  </si>
  <si>
    <t>Suelo ocupado por todo tipo de construcciones fuera del área principal de influencia de exploración y explotación, destinada al servicio directo de la minería.</t>
  </si>
  <si>
    <t>M2</t>
  </si>
  <si>
    <t>Suelo ocupado por todo tipo de construcciones colindante del área principal de influencia de exploración y explotación, destinada al servicio directo de la minería.</t>
  </si>
  <si>
    <t>Suelo rústico dentro del perímetro del denuncio minero.</t>
  </si>
  <si>
    <t>Vida útil:</t>
  </si>
  <si>
    <t>ESTADO DE CONSERVACIÓN</t>
  </si>
  <si>
    <t>EDAD DEL INMUEBLE</t>
  </si>
  <si>
    <t>Nuevo</t>
  </si>
  <si>
    <t>Bueno</t>
  </si>
  <si>
    <t>Regular</t>
  </si>
  <si>
    <t>Regular medio</t>
  </si>
  <si>
    <t>Reparaciones Sencillas</t>
  </si>
  <si>
    <t>Reparaciones Medias</t>
  </si>
  <si>
    <t>Reparaciones Importantes</t>
  </si>
  <si>
    <t>Reparaciones Completas</t>
  </si>
  <si>
    <t>En Desecho</t>
  </si>
  <si>
    <t xml:space="preserve"> POPULAR</t>
  </si>
  <si>
    <t xml:space="preserve"> POPULAR COCHERA</t>
  </si>
  <si>
    <t>EDAD</t>
  </si>
  <si>
    <t>MUY BUENO</t>
  </si>
  <si>
    <t>BUENA</t>
  </si>
  <si>
    <t>NORMAL</t>
  </si>
  <si>
    <t>REGULAR</t>
  </si>
  <si>
    <t>MALO</t>
  </si>
  <si>
    <t>TABLA DE INSTALACIONES ESPECIALES Y OBRAS COMPLEMENTARIAS</t>
  </si>
  <si>
    <t>PÁNELES SOLARES (HABITACIONAL, COMERCIAL, INDUSTRIAL Y ESPECIAL) (páneles de diversas dimensiones)</t>
  </si>
  <si>
    <t>PÁNELES SOLARES (GRANJA SOLAR) (granja solar con dimensiones de páneles individuales diversas)</t>
  </si>
  <si>
    <t>NOTA: LAS ZONAS DE VALOR PODRÁN INTEGRARSE DE SECTORES CATASTRALES COMPLETOS O FRACCIONES DE LOS MISMOS Y EL FACTOR DE MERCADO SERÁ LA UNIDAD.</t>
  </si>
  <si>
    <t>CLÍNICA TIPO MEDIO</t>
  </si>
  <si>
    <t>TEJABÁN</t>
  </si>
  <si>
    <t>PISO CERÁMICO HERRERÍA</t>
  </si>
  <si>
    <t>HERRERÍA</t>
  </si>
  <si>
    <t>FACTOR DE DEMÉRITO</t>
  </si>
  <si>
    <r>
      <t>NOTA</t>
    </r>
    <r>
      <rPr>
        <b/>
        <sz val="9"/>
        <rFont val="Century Gothic"/>
        <family val="2"/>
      </rPr>
      <t>:</t>
    </r>
    <r>
      <rPr>
        <sz val="9"/>
        <rFont val="Century Gothic"/>
        <family val="2"/>
      </rPr>
      <t xml:space="preserve"> EL FACTOR SE APLICA A CONSIDERACIÓN DE CADA MUNICIPIO, SI ES IGUAL, MAYOR O MENOR A LA</t>
    </r>
  </si>
  <si>
    <t xml:space="preserve">                 TABLAS DE MÉRITOS Y DEMÉRITOS DE ROSSHEIDECKE</t>
  </si>
  <si>
    <t>BÁSCULAS (COMERCIAL)</t>
  </si>
  <si>
    <t>ENCEMENTADOS - PLANCHA DE CONCRETO HIDRÁULICO HASTA 10 CM DE ESPESOR</t>
  </si>
  <si>
    <t>PILA (BLOCK, ADOBÓN, HORMIGÓN)</t>
  </si>
  <si>
    <t>SUBESTACIÓN ELÉCTRICA COMERCIAL</t>
  </si>
  <si>
    <t>SUBESTACIÓN ELÉCTRICA HABITACIONAL</t>
  </si>
  <si>
    <t>TEJABÁN ACRÍLICO</t>
  </si>
  <si>
    <t>MÁS DE 6 NIVELES</t>
  </si>
  <si>
    <t>$5,950.00 POR M2.  Y EL AVALÚO CATASTRAL PODRÁ ESTAR SUJETO AL AVALÚO QUE PRESENTE EL CONTRIBUYENTE Y LO AUTORICE LA AUTORIDAD CATASTRAL.</t>
  </si>
  <si>
    <t>$3,200.00 POR PÁNEL Y EL AVALÚO CATASTRAL PODRÁ ESTAR SUJETO AL AVALÚO QUE PRESENTE EL CONTRIBUYENTE Y LO AUTORICE LA AUTORIDAD CATASTRAL.</t>
  </si>
  <si>
    <t>IMPERMEABILIZACIÓN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</si>
</sst>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7" formatCode="&quot;$&quot;#,##0.00;\-&quot;$&quot;#,##0.00"/>
    <numFmt numFmtId="8" formatCode="&quot;$&quot;#,##0.00;[Red]\-&quot;$&quot;#,##0.00"/>
    <numFmt numFmtId="44" formatCode="_-&quot;$&quot;* #,##0.00_-;\-&quot;$&quot;* #,##0.00_-;_-&quot;$&quot;* &quot;-&quot;??_-;_-@_-"/>
    <numFmt numFmtId="164" formatCode="_-&quot;$&quot;* #,##0_-;\-&quot;$&quot;* #,##0_-;_-&quot;$&quot;* &quot;-&quot;??_-;_-@_-"/>
    <numFmt numFmtId="165" formatCode="_-[$$-80A]* #,##0.00_-;\-[$$-80A]* #,##0.00_-;_-[$$-80A]* &quot;-&quot;??_-;_-@_-"/>
    <numFmt numFmtId="166" formatCode="[$$-80A]#,##0.00"/>
    <numFmt numFmtId="167" formatCode="&quot;$&quot;#,##0.00"/>
    <numFmt numFmtId="168" formatCode="0.000"/>
    <numFmt numFmtId="169" formatCode="0.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0"/>
      <name val="Century Gothic"/>
      <family val="2"/>
    </font>
    <font>
      <b/>
      <sz val="11"/>
      <name val="Century Gothic"/>
      <family val="2"/>
    </font>
    <font>
      <sz val="10"/>
      <name val="Century Gothic"/>
      <family val="2"/>
    </font>
    <font>
      <sz val="8"/>
      <name val="Century Gothic"/>
      <family val="2"/>
    </font>
    <font>
      <sz val="12"/>
      <name val="Century Gothic"/>
      <family val="2"/>
    </font>
    <font>
      <sz val="12"/>
      <color theme="1"/>
      <name val="Calibri"/>
      <family val="2"/>
      <scheme val="minor"/>
    </font>
    <font>
      <sz val="11"/>
      <name val="Century Gothic"/>
      <family val="2"/>
    </font>
    <font>
      <b/>
      <sz val="12"/>
      <name val="Century Gothic"/>
      <family val="2"/>
    </font>
    <font>
      <b/>
      <sz val="9"/>
      <name val="Century Gothic"/>
      <family val="2"/>
    </font>
    <font>
      <sz val="9"/>
      <name val="Century Gothic"/>
      <family val="2"/>
    </font>
    <font>
      <sz val="10"/>
      <name val="Calibri"/>
      <family val="2"/>
    </font>
    <font>
      <sz val="10"/>
      <color theme="1"/>
      <name val="Century Gothic"/>
      <family val="2"/>
    </font>
    <font>
      <b/>
      <sz val="10"/>
      <color rgb="FF000000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/>
        <bgColor indexed="64"/>
      </patternFill>
    </fill>
  </fills>
  <borders count="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2" borderId="0" applyNumberFormat="0" applyBorder="0" applyAlignment="0" applyProtection="0"/>
  </cellStyleXfs>
  <cellXfs count="380">
    <xf numFmtId="0" fontId="0" fillId="0" borderId="0" xfId="0"/>
    <xf numFmtId="164" fontId="5" fillId="3" borderId="1" xfId="1" applyNumberFormat="1" applyFont="1" applyFill="1" applyBorder="1" applyAlignment="1">
      <alignment horizontal="center" vertical="center"/>
    </xf>
    <xf numFmtId="165" fontId="5" fillId="3" borderId="1" xfId="2" applyNumberFormat="1" applyFont="1" applyFill="1" applyBorder="1" applyAlignment="1">
      <alignment horizontal="center" vertical="center"/>
    </xf>
    <xf numFmtId="0" fontId="5" fillId="3" borderId="1" xfId="2" applyFont="1" applyFill="1" applyBorder="1" applyAlignment="1">
      <alignment horizontal="center" vertical="center" wrapText="1"/>
    </xf>
    <xf numFmtId="165" fontId="5" fillId="3" borderId="1" xfId="2" applyNumberFormat="1" applyFont="1" applyFill="1" applyBorder="1" applyAlignment="1">
      <alignment horizontal="center" vertical="center" wrapText="1"/>
    </xf>
    <xf numFmtId="165" fontId="0" fillId="0" borderId="0" xfId="0" applyNumberFormat="1"/>
    <xf numFmtId="166" fontId="0" fillId="0" borderId="0" xfId="0" applyNumberFormat="1" applyAlignment="1">
      <alignment vertical="center" wrapText="1"/>
    </xf>
    <xf numFmtId="0" fontId="3" fillId="3" borderId="0" xfId="2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8" fillId="0" borderId="0" xfId="0" applyFont="1"/>
    <xf numFmtId="0" fontId="0" fillId="3" borderId="0" xfId="0" applyFill="1"/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vertical="center"/>
    </xf>
    <xf numFmtId="49" fontId="5" fillId="0" borderId="1" xfId="0" applyNumberFormat="1" applyFont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5" fillId="0" borderId="25" xfId="0" applyFont="1" applyBorder="1" applyAlignment="1">
      <alignment vertical="center"/>
    </xf>
    <xf numFmtId="0" fontId="3" fillId="0" borderId="24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32" xfId="0" applyFont="1" applyBorder="1" applyAlignment="1">
      <alignment horizontal="right" vertical="center"/>
    </xf>
    <xf numFmtId="38" fontId="3" fillId="0" borderId="33" xfId="0" applyNumberFormat="1" applyFont="1" applyBorder="1" applyAlignment="1">
      <alignment horizontal="center" vertical="center"/>
    </xf>
    <xf numFmtId="0" fontId="5" fillId="0" borderId="30" xfId="0" applyFont="1" applyBorder="1" applyAlignment="1">
      <alignment horizontal="right" vertical="center"/>
    </xf>
    <xf numFmtId="0" fontId="5" fillId="0" borderId="56" xfId="0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right" vertical="center"/>
    </xf>
    <xf numFmtId="7" fontId="5" fillId="0" borderId="57" xfId="0" applyNumberFormat="1" applyFont="1" applyBorder="1" applyAlignment="1">
      <alignment horizontal="right" vertical="center"/>
    </xf>
    <xf numFmtId="38" fontId="5" fillId="0" borderId="1" xfId="0" applyNumberFormat="1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38" fontId="5" fillId="0" borderId="0" xfId="0" applyNumberFormat="1" applyFont="1" applyAlignment="1">
      <alignment horizontal="left" vertical="center"/>
    </xf>
    <xf numFmtId="167" fontId="5" fillId="0" borderId="0" xfId="0" applyNumberFormat="1" applyFont="1" applyAlignment="1">
      <alignment horizontal="left" vertical="center"/>
    </xf>
    <xf numFmtId="44" fontId="5" fillId="0" borderId="32" xfId="1" applyFont="1" applyFill="1" applyBorder="1" applyAlignment="1">
      <alignment horizontal="right" vertical="center"/>
    </xf>
    <xf numFmtId="0" fontId="5" fillId="0" borderId="0" xfId="0" applyFont="1" applyAlignment="1">
      <alignment vertical="center"/>
    </xf>
    <xf numFmtId="38" fontId="3" fillId="0" borderId="65" xfId="0" applyNumberFormat="1" applyFont="1" applyBorder="1" applyAlignment="1">
      <alignment horizontal="center" vertical="center" wrapText="1"/>
    </xf>
    <xf numFmtId="167" fontId="3" fillId="0" borderId="65" xfId="0" applyNumberFormat="1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38" fontId="3" fillId="0" borderId="33" xfId="0" applyNumberFormat="1" applyFont="1" applyBorder="1" applyAlignment="1">
      <alignment horizontal="center" vertical="center" wrapText="1"/>
    </xf>
    <xf numFmtId="167" fontId="3" fillId="0" borderId="33" xfId="0" applyNumberFormat="1" applyFont="1" applyBorder="1" applyAlignment="1">
      <alignment horizontal="center" vertical="center" wrapText="1"/>
    </xf>
    <xf numFmtId="0" fontId="5" fillId="0" borderId="6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167" fontId="5" fillId="0" borderId="7" xfId="0" applyNumberFormat="1" applyFont="1" applyBorder="1" applyAlignment="1">
      <alignment horizontal="right" vertical="center"/>
    </xf>
    <xf numFmtId="7" fontId="5" fillId="0" borderId="68" xfId="0" applyNumberFormat="1" applyFont="1" applyBorder="1" applyAlignment="1">
      <alignment horizontal="right" vertical="center"/>
    </xf>
    <xf numFmtId="0" fontId="5" fillId="0" borderId="12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4" fontId="5" fillId="0" borderId="13" xfId="1" applyFont="1" applyFill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69" xfId="0" applyFont="1" applyBorder="1" applyAlignment="1">
      <alignment horizontal="center" vertical="center"/>
    </xf>
    <xf numFmtId="49" fontId="5" fillId="0" borderId="7" xfId="0" applyNumberFormat="1" applyFont="1" applyBorder="1" applyAlignment="1">
      <alignment vertical="center"/>
    </xf>
    <xf numFmtId="0" fontId="3" fillId="0" borderId="2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72" xfId="0" applyFont="1" applyBorder="1" applyAlignment="1">
      <alignment horizontal="right" vertical="center" wrapText="1"/>
    </xf>
    <xf numFmtId="0" fontId="5" fillId="0" borderId="0" xfId="0" applyFont="1" applyBorder="1" applyAlignment="1">
      <alignment horizontal="center" vertical="center"/>
    </xf>
    <xf numFmtId="38" fontId="5" fillId="0" borderId="0" xfId="0" applyNumberFormat="1" applyFont="1" applyBorder="1" applyAlignment="1">
      <alignment horizontal="center" vertical="center"/>
    </xf>
    <xf numFmtId="44" fontId="5" fillId="0" borderId="1" xfId="1" applyFont="1" applyFill="1" applyBorder="1" applyAlignment="1">
      <alignment horizontal="right" vertical="center"/>
    </xf>
    <xf numFmtId="8" fontId="5" fillId="0" borderId="1" xfId="1" applyNumberFormat="1" applyFont="1" applyFill="1" applyBorder="1" applyAlignment="1">
      <alignment horizontal="right" vertical="center"/>
    </xf>
    <xf numFmtId="38" fontId="5" fillId="0" borderId="7" xfId="0" applyNumberFormat="1" applyFont="1" applyBorder="1" applyAlignment="1">
      <alignment horizontal="center" vertical="center"/>
    </xf>
    <xf numFmtId="44" fontId="5" fillId="0" borderId="7" xfId="1" applyFont="1" applyFill="1" applyBorder="1" applyAlignment="1">
      <alignment horizontal="right" vertical="center"/>
    </xf>
    <xf numFmtId="0" fontId="3" fillId="0" borderId="33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38" fontId="3" fillId="0" borderId="71" xfId="0" applyNumberFormat="1" applyFont="1" applyBorder="1" applyAlignment="1">
      <alignment horizontal="center" vertical="center" wrapText="1"/>
    </xf>
    <xf numFmtId="167" fontId="3" fillId="0" borderId="71" xfId="0" applyNumberFormat="1" applyFont="1" applyBorder="1" applyAlignment="1">
      <alignment horizontal="center" vertical="center" wrapText="1"/>
    </xf>
    <xf numFmtId="44" fontId="5" fillId="0" borderId="57" xfId="1" applyFont="1" applyBorder="1" applyAlignment="1">
      <alignment horizontal="right" vertical="center"/>
    </xf>
    <xf numFmtId="44" fontId="5" fillId="0" borderId="1" xfId="1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7" fontId="5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13" xfId="0" applyFont="1" applyBorder="1" applyAlignment="1">
      <alignment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38" fontId="5" fillId="0" borderId="19" xfId="0" applyNumberFormat="1" applyFont="1" applyBorder="1" applyAlignment="1">
      <alignment horizontal="center" vertical="center"/>
    </xf>
    <xf numFmtId="38" fontId="3" fillId="0" borderId="19" xfId="0" applyNumberFormat="1" applyFont="1" applyBorder="1" applyAlignment="1">
      <alignment horizontal="center" vertical="center"/>
    </xf>
    <xf numFmtId="167" fontId="3" fillId="0" borderId="19" xfId="0" applyNumberFormat="1" applyFont="1" applyBorder="1" applyAlignment="1">
      <alignment horizontal="center" vertical="center"/>
    </xf>
    <xf numFmtId="44" fontId="5" fillId="0" borderId="20" xfId="1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44" fontId="5" fillId="0" borderId="7" xfId="1" applyFont="1" applyBorder="1" applyAlignment="1">
      <alignment horizontal="right" vertical="center"/>
    </xf>
    <xf numFmtId="44" fontId="5" fillId="0" borderId="7" xfId="1" applyFont="1" applyFill="1" applyBorder="1" applyAlignment="1">
      <alignment horizontal="center" vertical="center"/>
    </xf>
    <xf numFmtId="44" fontId="5" fillId="0" borderId="1" xfId="1" applyFont="1" applyFill="1" applyBorder="1" applyAlignment="1">
      <alignment horizontal="center" vertical="center"/>
    </xf>
    <xf numFmtId="0" fontId="3" fillId="0" borderId="60" xfId="0" applyFont="1" applyFill="1" applyBorder="1" applyAlignment="1">
      <alignment horizontal="center"/>
    </xf>
    <xf numFmtId="0" fontId="3" fillId="0" borderId="60" xfId="0" applyFont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5" fillId="0" borderId="7" xfId="0" applyFont="1" applyBorder="1" applyAlignment="1">
      <alignment horizontal="center"/>
    </xf>
    <xf numFmtId="169" fontId="5" fillId="0" borderId="7" xfId="0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169" fontId="5" fillId="0" borderId="1" xfId="0" applyNumberFormat="1" applyFont="1" applyBorder="1" applyAlignment="1">
      <alignment horizontal="center"/>
    </xf>
    <xf numFmtId="169" fontId="5" fillId="0" borderId="1" xfId="0" applyNumberFormat="1" applyFont="1" applyFill="1" applyBorder="1" applyAlignment="1">
      <alignment horizontal="center"/>
    </xf>
    <xf numFmtId="0" fontId="3" fillId="0" borderId="26" xfId="0" applyFont="1" applyBorder="1"/>
    <xf numFmtId="0" fontId="3" fillId="0" borderId="7" xfId="0" applyFont="1" applyBorder="1"/>
    <xf numFmtId="0" fontId="14" fillId="0" borderId="27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 wrapText="1"/>
    </xf>
    <xf numFmtId="168" fontId="3" fillId="0" borderId="7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169" fontId="14" fillId="0" borderId="1" xfId="0" applyNumberFormat="1" applyFont="1" applyBorder="1" applyAlignment="1">
      <alignment horizontal="center"/>
    </xf>
    <xf numFmtId="0" fontId="5" fillId="3" borderId="1" xfId="2" applyFont="1" applyFill="1" applyBorder="1" applyAlignment="1">
      <alignment vertical="center" wrapText="1"/>
    </xf>
    <xf numFmtId="0" fontId="5" fillId="3" borderId="1" xfId="2" applyFont="1" applyFill="1" applyBorder="1" applyAlignment="1">
      <alignment horizontal="center" vertical="top" wrapText="1"/>
    </xf>
    <xf numFmtId="0" fontId="5" fillId="3" borderId="7" xfId="2" applyFont="1" applyFill="1" applyBorder="1" applyAlignment="1">
      <alignment vertical="center" wrapText="1"/>
    </xf>
    <xf numFmtId="0" fontId="5" fillId="3" borderId="7" xfId="2" applyFont="1" applyFill="1" applyBorder="1" applyAlignment="1">
      <alignment horizontal="center" vertical="center" wrapText="1"/>
    </xf>
    <xf numFmtId="164" fontId="5" fillId="3" borderId="7" xfId="1" applyNumberFormat="1" applyFont="1" applyFill="1" applyBorder="1" applyAlignment="1">
      <alignment horizontal="center" vertical="center"/>
    </xf>
    <xf numFmtId="3" fontId="4" fillId="3" borderId="71" xfId="2" applyNumberFormat="1" applyFont="1" applyFill="1" applyBorder="1" applyAlignment="1">
      <alignment horizontal="center" vertical="center" wrapText="1"/>
    </xf>
    <xf numFmtId="166" fontId="4" fillId="3" borderId="71" xfId="2" applyNumberFormat="1" applyFont="1" applyFill="1" applyBorder="1" applyAlignment="1">
      <alignment horizontal="center" vertical="center" wrapText="1"/>
    </xf>
    <xf numFmtId="0" fontId="10" fillId="3" borderId="40" xfId="0" applyFont="1" applyFill="1" applyBorder="1"/>
    <xf numFmtId="0" fontId="7" fillId="3" borderId="7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/>
    <xf numFmtId="0" fontId="9" fillId="3" borderId="1" xfId="0" applyFont="1" applyFill="1" applyBorder="1" applyAlignment="1">
      <alignment horizontal="center" vertical="center" wrapText="1"/>
    </xf>
    <xf numFmtId="165" fontId="9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166" fontId="5" fillId="3" borderId="1" xfId="2" applyNumberFormat="1" applyFont="1" applyFill="1" applyBorder="1" applyAlignment="1">
      <alignment horizontal="center" vertical="center" wrapText="1"/>
    </xf>
    <xf numFmtId="44" fontId="5" fillId="3" borderId="7" xfId="1" applyFont="1" applyFill="1" applyBorder="1" applyAlignment="1">
      <alignment horizontal="center" vertical="center" wrapText="1"/>
    </xf>
    <xf numFmtId="44" fontId="5" fillId="3" borderId="1" xfId="1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right" vertical="center" wrapText="1"/>
    </xf>
    <xf numFmtId="10" fontId="5" fillId="0" borderId="7" xfId="0" applyNumberFormat="1" applyFont="1" applyBorder="1" applyAlignment="1">
      <alignment horizontal="center" vertical="center"/>
    </xf>
    <xf numFmtId="10" fontId="5" fillId="0" borderId="1" xfId="0" applyNumberFormat="1" applyFont="1" applyBorder="1" applyAlignment="1">
      <alignment horizontal="center" vertical="center"/>
    </xf>
    <xf numFmtId="0" fontId="5" fillId="0" borderId="82" xfId="0" applyFont="1" applyBorder="1" applyAlignment="1">
      <alignment horizontal="center" vertical="center"/>
    </xf>
    <xf numFmtId="0" fontId="5" fillId="0" borderId="83" xfId="0" applyFont="1" applyBorder="1" applyAlignment="1">
      <alignment horizontal="center" vertical="center"/>
    </xf>
    <xf numFmtId="0" fontId="5" fillId="0" borderId="84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85" xfId="0" applyFont="1" applyBorder="1" applyAlignment="1">
      <alignment horizontal="center" vertical="center"/>
    </xf>
    <xf numFmtId="0" fontId="5" fillId="0" borderId="86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 wrapText="1"/>
    </xf>
    <xf numFmtId="0" fontId="5" fillId="0" borderId="7" xfId="0" applyFont="1" applyBorder="1"/>
    <xf numFmtId="169" fontId="5" fillId="0" borderId="7" xfId="0" applyNumberFormat="1" applyFont="1" applyBorder="1" applyAlignment="1">
      <alignment horizontal="centerContinuous"/>
    </xf>
    <xf numFmtId="2" fontId="5" fillId="0" borderId="1" xfId="0" applyNumberFormat="1" applyFont="1" applyBorder="1" applyAlignment="1">
      <alignment horizontal="center" wrapText="1"/>
    </xf>
    <xf numFmtId="168" fontId="5" fillId="0" borderId="1" xfId="0" applyNumberFormat="1" applyFont="1" applyBorder="1" applyAlignment="1">
      <alignment horizontal="center" wrapText="1"/>
    </xf>
    <xf numFmtId="165" fontId="3" fillId="3" borderId="39" xfId="2" applyNumberFormat="1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top"/>
    </xf>
    <xf numFmtId="0" fontId="3" fillId="0" borderId="40" xfId="0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44" fontId="5" fillId="0" borderId="10" xfId="1" applyFont="1" applyBorder="1" applyAlignment="1">
      <alignment horizontal="center" vertical="center"/>
    </xf>
    <xf numFmtId="44" fontId="5" fillId="0" borderId="13" xfId="1" applyFont="1" applyBorder="1" applyAlignment="1">
      <alignment horizontal="center" vertical="center"/>
    </xf>
    <xf numFmtId="44" fontId="5" fillId="0" borderId="20" xfId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justify" vertical="center" wrapText="1"/>
    </xf>
    <xf numFmtId="49" fontId="5" fillId="0" borderId="3" xfId="0" applyNumberFormat="1" applyFont="1" applyBorder="1" applyAlignment="1">
      <alignment horizontal="justify" vertical="center" wrapText="1"/>
    </xf>
    <xf numFmtId="49" fontId="5" fillId="0" borderId="4" xfId="0" applyNumberFormat="1" applyFont="1" applyBorder="1" applyAlignment="1">
      <alignment horizontal="justify" vertical="center" wrapText="1"/>
    </xf>
    <xf numFmtId="0" fontId="5" fillId="0" borderId="69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44" fontId="5" fillId="0" borderId="70" xfId="1" applyFont="1" applyBorder="1" applyAlignment="1">
      <alignment horizontal="center" vertical="center" wrapText="1"/>
    </xf>
    <xf numFmtId="44" fontId="5" fillId="0" borderId="14" xfId="1" applyFont="1" applyBorder="1" applyAlignment="1">
      <alignment horizontal="center" vertical="center" wrapText="1"/>
    </xf>
    <xf numFmtId="44" fontId="5" fillId="0" borderId="16" xfId="1" applyFont="1" applyBorder="1" applyAlignment="1">
      <alignment horizontal="center" vertical="center" wrapText="1"/>
    </xf>
    <xf numFmtId="44" fontId="5" fillId="0" borderId="21" xfId="1" applyFont="1" applyBorder="1" applyAlignment="1">
      <alignment horizontal="center" vertical="center" wrapText="1"/>
    </xf>
    <xf numFmtId="44" fontId="5" fillId="0" borderId="13" xfId="1" applyFont="1" applyFill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3" fillId="3" borderId="22" xfId="0" applyFont="1" applyFill="1" applyBorder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29" xfId="0" applyFont="1" applyFill="1" applyBorder="1" applyAlignment="1">
      <alignment horizontal="center"/>
    </xf>
    <xf numFmtId="0" fontId="3" fillId="3" borderId="24" xfId="0" applyFont="1" applyFill="1" applyBorder="1" applyAlignment="1">
      <alignment horizontal="center" vertical="top"/>
    </xf>
    <xf numFmtId="0" fontId="3" fillId="3" borderId="25" xfId="0" applyFont="1" applyFill="1" applyBorder="1" applyAlignment="1">
      <alignment horizontal="center" vertical="top"/>
    </xf>
    <xf numFmtId="0" fontId="3" fillId="3" borderId="30" xfId="0" applyFont="1" applyFill="1" applyBorder="1" applyAlignment="1">
      <alignment horizontal="center" vertical="top"/>
    </xf>
    <xf numFmtId="0" fontId="3" fillId="0" borderId="39" xfId="0" applyFont="1" applyBorder="1" applyAlignment="1">
      <alignment horizontal="center" vertical="center" textRotation="90"/>
    </xf>
    <xf numFmtId="0" fontId="3" fillId="0" borderId="33" xfId="0" applyFont="1" applyBorder="1" applyAlignment="1">
      <alignment horizontal="center" vertical="center" textRotation="90"/>
    </xf>
    <xf numFmtId="0" fontId="3" fillId="0" borderId="3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 textRotation="90"/>
    </xf>
    <xf numFmtId="0" fontId="15" fillId="0" borderId="22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3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9" fillId="0" borderId="1" xfId="0" applyFont="1" applyBorder="1" applyAlignment="1">
      <alignment vertical="top"/>
    </xf>
    <xf numFmtId="0" fontId="15" fillId="0" borderId="24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 vertical="top"/>
    </xf>
    <xf numFmtId="0" fontId="3" fillId="3" borderId="0" xfId="0" applyFont="1" applyFill="1" applyBorder="1" applyAlignment="1">
      <alignment horizontal="center" vertical="top"/>
    </xf>
    <xf numFmtId="0" fontId="3" fillId="3" borderId="13" xfId="0" applyFont="1" applyFill="1" applyBorder="1" applyAlignment="1">
      <alignment horizontal="center" vertical="top"/>
    </xf>
    <xf numFmtId="0" fontId="3" fillId="0" borderId="77" xfId="0" applyFont="1" applyBorder="1" applyAlignment="1">
      <alignment horizontal="center" vertical="center"/>
    </xf>
    <xf numFmtId="0" fontId="3" fillId="0" borderId="78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24" xfId="0" applyFont="1" applyBorder="1" applyAlignment="1">
      <alignment horizontal="center" vertical="top"/>
    </xf>
    <xf numFmtId="0" fontId="3" fillId="0" borderId="25" xfId="0" applyFont="1" applyBorder="1" applyAlignment="1">
      <alignment horizontal="center" vertical="top"/>
    </xf>
    <xf numFmtId="0" fontId="3" fillId="0" borderId="30" xfId="0" applyFont="1" applyBorder="1" applyAlignment="1">
      <alignment horizontal="center" vertical="top"/>
    </xf>
    <xf numFmtId="0" fontId="3" fillId="0" borderId="68" xfId="0" applyFont="1" applyBorder="1" applyAlignment="1">
      <alignment horizontal="center" vertical="center"/>
    </xf>
    <xf numFmtId="0" fontId="3" fillId="0" borderId="93" xfId="0" applyFont="1" applyBorder="1" applyAlignment="1">
      <alignment horizontal="center" vertical="center"/>
    </xf>
    <xf numFmtId="0" fontId="3" fillId="0" borderId="94" xfId="0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/>
    </xf>
    <xf numFmtId="0" fontId="3" fillId="0" borderId="95" xfId="0" applyFont="1" applyBorder="1" applyAlignment="1">
      <alignment horizontal="center" vertical="center"/>
    </xf>
    <xf numFmtId="4" fontId="5" fillId="0" borderId="79" xfId="0" applyNumberFormat="1" applyFont="1" applyBorder="1" applyAlignment="1">
      <alignment horizontal="center" vertical="center"/>
    </xf>
    <xf numFmtId="0" fontId="5" fillId="0" borderId="80" xfId="0" applyFont="1" applyBorder="1" applyAlignment="1">
      <alignment horizontal="center" vertical="center"/>
    </xf>
    <xf numFmtId="0" fontId="5" fillId="0" borderId="81" xfId="0" applyFont="1" applyBorder="1" applyAlignment="1">
      <alignment horizontal="center" vertical="center"/>
    </xf>
    <xf numFmtId="0" fontId="5" fillId="0" borderId="79" xfId="0" applyFont="1" applyBorder="1" applyAlignment="1">
      <alignment horizontal="center" vertical="center"/>
    </xf>
    <xf numFmtId="4" fontId="5" fillId="0" borderId="43" xfId="0" applyNumberFormat="1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39" fontId="5" fillId="0" borderId="43" xfId="0" applyNumberFormat="1" applyFont="1" applyBorder="1" applyAlignment="1">
      <alignment horizontal="center" vertical="center"/>
    </xf>
    <xf numFmtId="39" fontId="5" fillId="0" borderId="35" xfId="0" applyNumberFormat="1" applyFont="1" applyBorder="1" applyAlignment="1">
      <alignment horizontal="center" vertical="center"/>
    </xf>
    <xf numFmtId="39" fontId="5" fillId="0" borderId="44" xfId="0" applyNumberFormat="1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top"/>
    </xf>
    <xf numFmtId="0" fontId="3" fillId="0" borderId="19" xfId="0" applyFont="1" applyBorder="1" applyAlignment="1">
      <alignment horizontal="center" vertical="top"/>
    </xf>
    <xf numFmtId="0" fontId="3" fillId="0" borderId="20" xfId="0" applyFont="1" applyBorder="1" applyAlignment="1">
      <alignment horizontal="center" vertical="top"/>
    </xf>
    <xf numFmtId="39" fontId="5" fillId="0" borderId="74" xfId="0" applyNumberFormat="1" applyFont="1" applyBorder="1" applyAlignment="1">
      <alignment horizontal="center" vertical="center"/>
    </xf>
    <xf numFmtId="39" fontId="5" fillId="0" borderId="75" xfId="0" applyNumberFormat="1" applyFont="1" applyBorder="1" applyAlignment="1">
      <alignment horizontal="center" vertical="center"/>
    </xf>
    <xf numFmtId="39" fontId="5" fillId="0" borderId="76" xfId="0" applyNumberFormat="1" applyFont="1" applyBorder="1" applyAlignment="1">
      <alignment horizontal="center" vertical="center"/>
    </xf>
    <xf numFmtId="0" fontId="5" fillId="0" borderId="74" xfId="0" applyFont="1" applyBorder="1" applyAlignment="1">
      <alignment horizontal="center" vertical="center"/>
    </xf>
    <xf numFmtId="0" fontId="5" fillId="0" borderId="7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0" fontId="3" fillId="0" borderId="87" xfId="0" applyFont="1" applyBorder="1" applyAlignment="1">
      <alignment horizontal="center" vertical="center"/>
    </xf>
    <xf numFmtId="0" fontId="3" fillId="0" borderId="56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5" fillId="0" borderId="88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5" fillId="0" borderId="89" xfId="0" applyFont="1" applyBorder="1" applyAlignment="1">
      <alignment horizontal="center" vertical="center"/>
    </xf>
    <xf numFmtId="39" fontId="5" fillId="0" borderId="89" xfId="0" applyNumberFormat="1" applyFont="1" applyBorder="1" applyAlignment="1">
      <alignment horizontal="center" vertical="center"/>
    </xf>
    <xf numFmtId="39" fontId="5" fillId="0" borderId="90" xfId="0" applyNumberFormat="1" applyFont="1" applyBorder="1" applyAlignment="1">
      <alignment horizontal="center" vertical="center"/>
    </xf>
    <xf numFmtId="39" fontId="5" fillId="0" borderId="91" xfId="0" applyNumberFormat="1" applyFont="1" applyBorder="1" applyAlignment="1">
      <alignment horizontal="center" vertical="center"/>
    </xf>
    <xf numFmtId="39" fontId="5" fillId="0" borderId="92" xfId="0" applyNumberFormat="1" applyFont="1" applyBorder="1" applyAlignment="1">
      <alignment horizontal="center" vertical="center"/>
    </xf>
    <xf numFmtId="39" fontId="5" fillId="0" borderId="96" xfId="0" applyNumberFormat="1" applyFont="1" applyBorder="1" applyAlignment="1">
      <alignment horizontal="center" vertical="center"/>
    </xf>
    <xf numFmtId="0" fontId="5" fillId="0" borderId="90" xfId="0" applyFont="1" applyBorder="1" applyAlignment="1">
      <alignment horizontal="center" vertical="center"/>
    </xf>
    <xf numFmtId="0" fontId="5" fillId="0" borderId="92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75" xfId="0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3" fillId="3" borderId="31" xfId="0" applyFont="1" applyFill="1" applyBorder="1" applyAlignment="1">
      <alignment horizontal="center" vertical="top"/>
    </xf>
    <xf numFmtId="0" fontId="3" fillId="3" borderId="0" xfId="0" applyFont="1" applyFill="1" applyAlignment="1">
      <alignment horizontal="center" vertical="top"/>
    </xf>
    <xf numFmtId="0" fontId="3" fillId="3" borderId="32" xfId="0" applyFont="1" applyFill="1" applyBorder="1" applyAlignment="1">
      <alignment horizontal="center" vertical="top"/>
    </xf>
    <xf numFmtId="0" fontId="3" fillId="0" borderId="50" xfId="0" applyFont="1" applyBorder="1" applyAlignment="1">
      <alignment horizontal="center" vertical="center" textRotation="90"/>
    </xf>
    <xf numFmtId="0" fontId="3" fillId="0" borderId="44" xfId="0" applyFont="1" applyBorder="1" applyAlignment="1">
      <alignment horizontal="center" vertical="center" textRotation="90"/>
    </xf>
    <xf numFmtId="0" fontId="3" fillId="0" borderId="46" xfId="0" applyFont="1" applyBorder="1" applyAlignment="1">
      <alignment horizontal="center" vertical="center" textRotation="90"/>
    </xf>
    <xf numFmtId="0" fontId="3" fillId="0" borderId="51" xfId="0" applyFont="1" applyBorder="1" applyAlignment="1">
      <alignment horizontal="center" vertical="center" textRotation="90"/>
    </xf>
    <xf numFmtId="0" fontId="3" fillId="0" borderId="53" xfId="0" applyFont="1" applyBorder="1" applyAlignment="1">
      <alignment horizontal="center" vertical="center" textRotation="90"/>
    </xf>
    <xf numFmtId="0" fontId="3" fillId="0" borderId="62" xfId="0" applyFont="1" applyBorder="1" applyAlignment="1">
      <alignment horizontal="center" vertical="center" textRotation="90"/>
    </xf>
    <xf numFmtId="0" fontId="5" fillId="0" borderId="58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32" xfId="0" applyFont="1" applyBorder="1" applyAlignment="1">
      <alignment horizontal="left" vertical="center"/>
    </xf>
    <xf numFmtId="0" fontId="5" fillId="0" borderId="67" xfId="0" applyFont="1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32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2" xfId="0" applyFont="1" applyBorder="1" applyAlignment="1">
      <alignment horizontal="left" vertical="center"/>
    </xf>
    <xf numFmtId="0" fontId="3" fillId="0" borderId="64" xfId="0" applyFont="1" applyBorder="1" applyAlignment="1">
      <alignment horizontal="center" vertical="center" wrapText="1"/>
    </xf>
    <xf numFmtId="0" fontId="3" fillId="0" borderId="65" xfId="0" applyFont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/>
    </xf>
    <xf numFmtId="0" fontId="3" fillId="3" borderId="23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0" fontId="12" fillId="0" borderId="13" xfId="0" applyFont="1" applyBorder="1" applyAlignment="1">
      <alignment horizontal="left" vertical="center"/>
    </xf>
    <xf numFmtId="0" fontId="3" fillId="3" borderId="24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3" fillId="0" borderId="63" xfId="0" applyFont="1" applyBorder="1" applyAlignment="1">
      <alignment horizontal="center" vertical="top"/>
    </xf>
    <xf numFmtId="0" fontId="3" fillId="0" borderId="72" xfId="0" applyFont="1" applyBorder="1" applyAlignment="1">
      <alignment horizontal="center" vertical="top"/>
    </xf>
    <xf numFmtId="0" fontId="3" fillId="0" borderId="73" xfId="0" applyFont="1" applyBorder="1" applyAlignment="1">
      <alignment horizontal="center" vertical="center" textRotation="90"/>
    </xf>
    <xf numFmtId="0" fontId="3" fillId="0" borderId="43" xfId="0" applyFont="1" applyBorder="1" applyAlignment="1">
      <alignment horizontal="center" vertical="center" textRotation="90"/>
    </xf>
    <xf numFmtId="0" fontId="3" fillId="0" borderId="45" xfId="0" applyFont="1" applyBorder="1" applyAlignment="1">
      <alignment horizontal="center" vertical="center" textRotation="90"/>
    </xf>
    <xf numFmtId="0" fontId="3" fillId="0" borderId="34" xfId="0" applyFont="1" applyBorder="1" applyAlignment="1">
      <alignment horizontal="center" vertical="center" textRotation="90"/>
    </xf>
    <xf numFmtId="0" fontId="3" fillId="0" borderId="35" xfId="0" applyFont="1" applyBorder="1" applyAlignment="1">
      <alignment horizontal="center" vertical="center" textRotation="90"/>
    </xf>
    <xf numFmtId="0" fontId="3" fillId="0" borderId="36" xfId="0" applyFont="1" applyBorder="1" applyAlignment="1">
      <alignment horizontal="center" vertical="center" textRotation="90"/>
    </xf>
    <xf numFmtId="0" fontId="11" fillId="0" borderId="22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61" xfId="0" applyFont="1" applyBorder="1" applyAlignment="1">
      <alignment horizontal="center" vertical="center" wrapText="1"/>
    </xf>
    <xf numFmtId="0" fontId="11" fillId="0" borderId="54" xfId="0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justify" vertical="center" wrapText="1"/>
    </xf>
    <xf numFmtId="0" fontId="5" fillId="0" borderId="19" xfId="0" applyFont="1" applyBorder="1" applyAlignment="1">
      <alignment horizontal="justify" vertical="center" wrapText="1"/>
    </xf>
    <xf numFmtId="0" fontId="5" fillId="0" borderId="20" xfId="0" applyFont="1" applyBorder="1" applyAlignment="1">
      <alignment horizontal="justify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0" fontId="5" fillId="0" borderId="4" xfId="0" applyFont="1" applyBorder="1" applyAlignment="1">
      <alignment horizontal="justify" vertical="center" wrapText="1"/>
    </xf>
    <xf numFmtId="0" fontId="13" fillId="0" borderId="23" xfId="0" applyFont="1" applyBorder="1" applyAlignment="1">
      <alignment horizontal="center"/>
    </xf>
    <xf numFmtId="0" fontId="13" fillId="0" borderId="29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5" fillId="3" borderId="2" xfId="2" applyFont="1" applyFill="1" applyBorder="1" applyAlignment="1">
      <alignment horizontal="center" vertical="center" wrapText="1"/>
    </xf>
    <xf numFmtId="0" fontId="5" fillId="3" borderId="3" xfId="2" applyFont="1" applyFill="1" applyBorder="1" applyAlignment="1">
      <alignment horizontal="center" vertical="center" wrapText="1"/>
    </xf>
    <xf numFmtId="0" fontId="5" fillId="3" borderId="4" xfId="2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</cellXfs>
  <cellStyles count="3">
    <cellStyle name="Incorrecto" xfId="2" builtinId="27"/>
    <cellStyle name="Moneda" xfId="1" builtinId="4"/>
    <cellStyle name="Normal" xfId="0" builtinId="0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2" Type="http://schemas.openxmlformats.org/officeDocument/2006/relationships/image" Target="../media/image12.pn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61" Type="http://schemas.openxmlformats.org/officeDocument/2006/relationships/image" Target="../media/image16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72" Type="http://schemas.openxmlformats.org/officeDocument/2006/relationships/image" Target="../media/image172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pn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7" Type="http://schemas.openxmlformats.org/officeDocument/2006/relationships/image" Target="../media/image17.pn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pn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44701</xdr:colOff>
      <xdr:row>4</xdr:row>
      <xdr:rowOff>47625</xdr:rowOff>
    </xdr:from>
    <xdr:to>
      <xdr:col>4</xdr:col>
      <xdr:colOff>1228082</xdr:colOff>
      <xdr:row>4</xdr:row>
      <xdr:rowOff>932969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69126" y="1162050"/>
          <a:ext cx="1183381" cy="885344"/>
        </a:xfrm>
        <a:prstGeom prst="rect">
          <a:avLst/>
        </a:prstGeom>
      </xdr:spPr>
    </xdr:pic>
    <xdr:clientData/>
  </xdr:twoCellAnchor>
  <xdr:twoCellAnchor editAs="oneCell">
    <xdr:from>
      <xdr:col>4</xdr:col>
      <xdr:colOff>1390650</xdr:colOff>
      <xdr:row>4</xdr:row>
      <xdr:rowOff>47625</xdr:rowOff>
    </xdr:from>
    <xdr:to>
      <xdr:col>4</xdr:col>
      <xdr:colOff>2543175</xdr:colOff>
      <xdr:row>4</xdr:row>
      <xdr:rowOff>913709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15075" y="1162050"/>
          <a:ext cx="1152525" cy="866084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142874</xdr:colOff>
      <xdr:row>5</xdr:row>
      <xdr:rowOff>53900</xdr:rowOff>
    </xdr:from>
    <xdr:to>
      <xdr:col>4</xdr:col>
      <xdr:colOff>1399773</xdr:colOff>
      <xdr:row>5</xdr:row>
      <xdr:rowOff>1000126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67299" y="2435150"/>
          <a:ext cx="1256899" cy="946226"/>
        </a:xfrm>
        <a:prstGeom prst="rect">
          <a:avLst/>
        </a:prstGeom>
      </xdr:spPr>
    </xdr:pic>
    <xdr:clientData/>
  </xdr:twoCellAnchor>
  <xdr:twoCellAnchor editAs="oneCell">
    <xdr:from>
      <xdr:col>4</xdr:col>
      <xdr:colOff>1457324</xdr:colOff>
      <xdr:row>5</xdr:row>
      <xdr:rowOff>144231</xdr:rowOff>
    </xdr:from>
    <xdr:to>
      <xdr:col>4</xdr:col>
      <xdr:colOff>2618735</xdr:colOff>
      <xdr:row>5</xdr:row>
      <xdr:rowOff>990600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81749" y="2525481"/>
          <a:ext cx="1161411" cy="846369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6</xdr:row>
      <xdr:rowOff>76465</xdr:rowOff>
    </xdr:from>
    <xdr:to>
      <xdr:col>4</xdr:col>
      <xdr:colOff>1228725</xdr:colOff>
      <xdr:row>6</xdr:row>
      <xdr:rowOff>1018623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19675" y="3724540"/>
          <a:ext cx="1133475" cy="942158"/>
        </a:xfrm>
        <a:prstGeom prst="rect">
          <a:avLst/>
        </a:prstGeom>
      </xdr:spPr>
    </xdr:pic>
    <xdr:clientData/>
  </xdr:twoCellAnchor>
  <xdr:twoCellAnchor editAs="oneCell">
    <xdr:from>
      <xdr:col>4</xdr:col>
      <xdr:colOff>1263548</xdr:colOff>
      <xdr:row>6</xdr:row>
      <xdr:rowOff>85725</xdr:rowOff>
    </xdr:from>
    <xdr:to>
      <xdr:col>4</xdr:col>
      <xdr:colOff>2600326</xdr:colOff>
      <xdr:row>6</xdr:row>
      <xdr:rowOff>1028067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87973" y="3286125"/>
          <a:ext cx="1336778" cy="942342"/>
        </a:xfrm>
        <a:prstGeom prst="rect">
          <a:avLst/>
        </a:prstGeom>
      </xdr:spPr>
    </xdr:pic>
    <xdr:clientData/>
  </xdr:twoCellAnchor>
  <xdr:twoCellAnchor editAs="oneCell">
    <xdr:from>
      <xdr:col>4</xdr:col>
      <xdr:colOff>77096</xdr:colOff>
      <xdr:row>7</xdr:row>
      <xdr:rowOff>85725</xdr:rowOff>
    </xdr:from>
    <xdr:to>
      <xdr:col>4</xdr:col>
      <xdr:colOff>1303848</xdr:colOff>
      <xdr:row>7</xdr:row>
      <xdr:rowOff>1008839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001521" y="4381500"/>
          <a:ext cx="1226752" cy="923114"/>
        </a:xfrm>
        <a:prstGeom prst="rect">
          <a:avLst/>
        </a:prstGeom>
      </xdr:spPr>
    </xdr:pic>
    <xdr:clientData/>
  </xdr:twoCellAnchor>
  <xdr:twoCellAnchor editAs="oneCell">
    <xdr:from>
      <xdr:col>4</xdr:col>
      <xdr:colOff>1390650</xdr:colOff>
      <xdr:row>7</xdr:row>
      <xdr:rowOff>64035</xdr:rowOff>
    </xdr:from>
    <xdr:to>
      <xdr:col>4</xdr:col>
      <xdr:colOff>2638030</xdr:colOff>
      <xdr:row>7</xdr:row>
      <xdr:rowOff>980784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315075" y="4359810"/>
          <a:ext cx="1247380" cy="916749"/>
        </a:xfrm>
        <a:prstGeom prst="rect">
          <a:avLst/>
        </a:prstGeom>
      </xdr:spPr>
    </xdr:pic>
    <xdr:clientData/>
  </xdr:twoCellAnchor>
  <xdr:twoCellAnchor editAs="oneCell">
    <xdr:from>
      <xdr:col>4</xdr:col>
      <xdr:colOff>62170</xdr:colOff>
      <xdr:row>10</xdr:row>
      <xdr:rowOff>66674</xdr:rowOff>
    </xdr:from>
    <xdr:to>
      <xdr:col>4</xdr:col>
      <xdr:colOff>1381125</xdr:colOff>
      <xdr:row>10</xdr:row>
      <xdr:rowOff>1000125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986595" y="7858124"/>
          <a:ext cx="1318955" cy="933451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1428750</xdr:colOff>
      <xdr:row>10</xdr:row>
      <xdr:rowOff>56832</xdr:rowOff>
    </xdr:from>
    <xdr:to>
      <xdr:col>4</xdr:col>
      <xdr:colOff>2667000</xdr:colOff>
      <xdr:row>10</xdr:row>
      <xdr:rowOff>1000125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353175" y="7848282"/>
          <a:ext cx="1238250" cy="943293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12</xdr:row>
      <xdr:rowOff>89464</xdr:rowOff>
    </xdr:from>
    <xdr:to>
      <xdr:col>4</xdr:col>
      <xdr:colOff>1390650</xdr:colOff>
      <xdr:row>12</xdr:row>
      <xdr:rowOff>1056764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981575" y="10233589"/>
          <a:ext cx="1333500" cy="967300"/>
        </a:xfrm>
        <a:prstGeom prst="rect">
          <a:avLst/>
        </a:prstGeom>
      </xdr:spPr>
    </xdr:pic>
    <xdr:clientData/>
  </xdr:twoCellAnchor>
  <xdr:twoCellAnchor editAs="oneCell">
    <xdr:from>
      <xdr:col>4</xdr:col>
      <xdr:colOff>1435929</xdr:colOff>
      <xdr:row>12</xdr:row>
      <xdr:rowOff>95250</xdr:rowOff>
    </xdr:from>
    <xdr:to>
      <xdr:col>4</xdr:col>
      <xdr:colOff>2667001</xdr:colOff>
      <xdr:row>12</xdr:row>
      <xdr:rowOff>1076325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0354" y="10239375"/>
          <a:ext cx="1231072" cy="9810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13</xdr:row>
      <xdr:rowOff>75503</xdr:rowOff>
    </xdr:from>
    <xdr:to>
      <xdr:col>4</xdr:col>
      <xdr:colOff>1409700</xdr:colOff>
      <xdr:row>13</xdr:row>
      <xdr:rowOff>1009648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rot="10800000" flipV="1">
          <a:off x="4962525" y="11381678"/>
          <a:ext cx="1371600" cy="934145"/>
        </a:xfrm>
        <a:prstGeom prst="rect">
          <a:avLst/>
        </a:prstGeom>
      </xdr:spPr>
    </xdr:pic>
    <xdr:clientData/>
  </xdr:twoCellAnchor>
  <xdr:twoCellAnchor editAs="oneCell">
    <xdr:from>
      <xdr:col>4</xdr:col>
      <xdr:colOff>1466850</xdr:colOff>
      <xdr:row>13</xdr:row>
      <xdr:rowOff>89206</xdr:rowOff>
    </xdr:from>
    <xdr:to>
      <xdr:col>4</xdr:col>
      <xdr:colOff>2676525</xdr:colOff>
      <xdr:row>13</xdr:row>
      <xdr:rowOff>1000125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91275" y="11395381"/>
          <a:ext cx="1209675" cy="910919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14</xdr:row>
      <xdr:rowOff>57150</xdr:rowOff>
    </xdr:from>
    <xdr:to>
      <xdr:col>4</xdr:col>
      <xdr:colOff>1370889</xdr:colOff>
      <xdr:row>14</xdr:row>
      <xdr:rowOff>1085532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962525" y="12449175"/>
          <a:ext cx="1332789" cy="1028382"/>
        </a:xfrm>
        <a:prstGeom prst="rect">
          <a:avLst/>
        </a:prstGeom>
      </xdr:spPr>
    </xdr:pic>
    <xdr:clientData/>
  </xdr:twoCellAnchor>
  <xdr:twoCellAnchor editAs="oneCell">
    <xdr:from>
      <xdr:col>4</xdr:col>
      <xdr:colOff>1468077</xdr:colOff>
      <xdr:row>14</xdr:row>
      <xdr:rowOff>38100</xdr:rowOff>
    </xdr:from>
    <xdr:to>
      <xdr:col>4</xdr:col>
      <xdr:colOff>2685125</xdr:colOff>
      <xdr:row>14</xdr:row>
      <xdr:rowOff>1057275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392502" y="12430125"/>
          <a:ext cx="1217048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819149</xdr:colOff>
      <xdr:row>15</xdr:row>
      <xdr:rowOff>53451</xdr:rowOff>
    </xdr:from>
    <xdr:to>
      <xdr:col>4</xdr:col>
      <xdr:colOff>2228850</xdr:colOff>
      <xdr:row>15</xdr:row>
      <xdr:rowOff>1095374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743574" y="13598001"/>
          <a:ext cx="1409701" cy="1041923"/>
        </a:xfrm>
        <a:prstGeom prst="rect">
          <a:avLst/>
        </a:prstGeom>
      </xdr:spPr>
    </xdr:pic>
    <xdr:clientData/>
  </xdr:twoCellAnchor>
  <xdr:twoCellAnchor editAs="oneCell">
    <xdr:from>
      <xdr:col>4</xdr:col>
      <xdr:colOff>95249</xdr:colOff>
      <xdr:row>16</xdr:row>
      <xdr:rowOff>54718</xdr:rowOff>
    </xdr:from>
    <xdr:to>
      <xdr:col>4</xdr:col>
      <xdr:colOff>1379530</xdr:colOff>
      <xdr:row>16</xdr:row>
      <xdr:rowOff>1123950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486524" y="15113743"/>
          <a:ext cx="1284281" cy="1069232"/>
        </a:xfrm>
        <a:prstGeom prst="rect">
          <a:avLst/>
        </a:prstGeom>
      </xdr:spPr>
    </xdr:pic>
    <xdr:clientData/>
  </xdr:twoCellAnchor>
  <xdr:twoCellAnchor editAs="oneCell">
    <xdr:from>
      <xdr:col>4</xdr:col>
      <xdr:colOff>1438276</xdr:colOff>
      <xdr:row>16</xdr:row>
      <xdr:rowOff>47625</xdr:rowOff>
    </xdr:from>
    <xdr:to>
      <xdr:col>4</xdr:col>
      <xdr:colOff>2657476</xdr:colOff>
      <xdr:row>16</xdr:row>
      <xdr:rowOff>1047289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362701" y="14801850"/>
          <a:ext cx="1219200" cy="99966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19</xdr:row>
      <xdr:rowOff>52889</xdr:rowOff>
    </xdr:from>
    <xdr:to>
      <xdr:col>4</xdr:col>
      <xdr:colOff>1400175</xdr:colOff>
      <xdr:row>19</xdr:row>
      <xdr:rowOff>1190413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981575" y="18607589"/>
          <a:ext cx="1343025" cy="1137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1438275</xdr:colOff>
      <xdr:row>19</xdr:row>
      <xdr:rowOff>47625</xdr:rowOff>
    </xdr:from>
    <xdr:to>
      <xdr:col>4</xdr:col>
      <xdr:colOff>2686050</xdr:colOff>
      <xdr:row>19</xdr:row>
      <xdr:rowOff>1162050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362700" y="18602325"/>
          <a:ext cx="1247775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85724</xdr:colOff>
      <xdr:row>22</xdr:row>
      <xdr:rowOff>42144</xdr:rowOff>
    </xdr:from>
    <xdr:to>
      <xdr:col>4</xdr:col>
      <xdr:colOff>1390649</xdr:colOff>
      <xdr:row>22</xdr:row>
      <xdr:rowOff>1209676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76999" y="17634819"/>
          <a:ext cx="1304925" cy="1167532"/>
        </a:xfrm>
        <a:prstGeom prst="rect">
          <a:avLst/>
        </a:prstGeom>
      </xdr:spPr>
    </xdr:pic>
    <xdr:clientData/>
  </xdr:twoCellAnchor>
  <xdr:twoCellAnchor editAs="oneCell">
    <xdr:from>
      <xdr:col>4</xdr:col>
      <xdr:colOff>1447800</xdr:colOff>
      <xdr:row>22</xdr:row>
      <xdr:rowOff>36406</xdr:rowOff>
    </xdr:from>
    <xdr:to>
      <xdr:col>4</xdr:col>
      <xdr:colOff>2599930</xdr:colOff>
      <xdr:row>22</xdr:row>
      <xdr:rowOff>1171185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372225" y="22391581"/>
          <a:ext cx="1152130" cy="1134779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23</xdr:row>
      <xdr:rowOff>57521</xdr:rowOff>
    </xdr:from>
    <xdr:to>
      <xdr:col>4</xdr:col>
      <xdr:colOff>1390650</xdr:colOff>
      <xdr:row>23</xdr:row>
      <xdr:rowOff>1171304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953000" y="23679521"/>
          <a:ext cx="1362075" cy="1113783"/>
        </a:xfrm>
        <a:prstGeom prst="rect">
          <a:avLst/>
        </a:prstGeom>
      </xdr:spPr>
    </xdr:pic>
    <xdr:clientData/>
  </xdr:twoCellAnchor>
  <xdr:twoCellAnchor editAs="oneCell">
    <xdr:from>
      <xdr:col>4</xdr:col>
      <xdr:colOff>1419225</xdr:colOff>
      <xdr:row>23</xdr:row>
      <xdr:rowOff>76197</xdr:rowOff>
    </xdr:from>
    <xdr:to>
      <xdr:col>4</xdr:col>
      <xdr:colOff>2647950</xdr:colOff>
      <xdr:row>23</xdr:row>
      <xdr:rowOff>1162049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 flipV="1">
          <a:off x="6343650" y="23698197"/>
          <a:ext cx="1228725" cy="1085852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9</xdr:row>
      <xdr:rowOff>78465</xdr:rowOff>
    </xdr:from>
    <xdr:to>
      <xdr:col>4</xdr:col>
      <xdr:colOff>1228725</xdr:colOff>
      <xdr:row>9</xdr:row>
      <xdr:rowOff>1123779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991100" y="6698340"/>
          <a:ext cx="1162050" cy="1045314"/>
        </a:xfrm>
        <a:prstGeom prst="rect">
          <a:avLst/>
        </a:prstGeom>
      </xdr:spPr>
    </xdr:pic>
    <xdr:clientData/>
  </xdr:twoCellAnchor>
  <xdr:twoCellAnchor editAs="oneCell">
    <xdr:from>
      <xdr:col>4</xdr:col>
      <xdr:colOff>1317129</xdr:colOff>
      <xdr:row>9</xdr:row>
      <xdr:rowOff>76199</xdr:rowOff>
    </xdr:from>
    <xdr:to>
      <xdr:col>4</xdr:col>
      <xdr:colOff>2667000</xdr:colOff>
      <xdr:row>9</xdr:row>
      <xdr:rowOff>1076134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241554" y="6696074"/>
          <a:ext cx="1349871" cy="999935"/>
        </a:xfrm>
        <a:prstGeom prst="rect">
          <a:avLst/>
        </a:prstGeom>
      </xdr:spPr>
    </xdr:pic>
    <xdr:clientData/>
  </xdr:twoCellAnchor>
  <xdr:twoCellAnchor editAs="oneCell">
    <xdr:from>
      <xdr:col>4</xdr:col>
      <xdr:colOff>95574</xdr:colOff>
      <xdr:row>17</xdr:row>
      <xdr:rowOff>38100</xdr:rowOff>
    </xdr:from>
    <xdr:to>
      <xdr:col>4</xdr:col>
      <xdr:colOff>1409700</xdr:colOff>
      <xdr:row>17</xdr:row>
      <xdr:rowOff>1056959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019999" y="16059150"/>
          <a:ext cx="1314126" cy="1018859"/>
        </a:xfrm>
        <a:prstGeom prst="rect">
          <a:avLst/>
        </a:prstGeom>
      </xdr:spPr>
    </xdr:pic>
    <xdr:clientData/>
  </xdr:twoCellAnchor>
  <xdr:twoCellAnchor editAs="oneCell">
    <xdr:from>
      <xdr:col>4</xdr:col>
      <xdr:colOff>1457664</xdr:colOff>
      <xdr:row>17</xdr:row>
      <xdr:rowOff>76200</xdr:rowOff>
    </xdr:from>
    <xdr:to>
      <xdr:col>4</xdr:col>
      <xdr:colOff>2657475</xdr:colOff>
      <xdr:row>17</xdr:row>
      <xdr:rowOff>1085850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382089" y="16097250"/>
          <a:ext cx="1199811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18</xdr:row>
      <xdr:rowOff>57150</xdr:rowOff>
    </xdr:from>
    <xdr:to>
      <xdr:col>4</xdr:col>
      <xdr:colOff>1323975</xdr:colOff>
      <xdr:row>18</xdr:row>
      <xdr:rowOff>1152301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496050" y="18916650"/>
          <a:ext cx="1219200" cy="1095151"/>
        </a:xfrm>
        <a:prstGeom prst="rect">
          <a:avLst/>
        </a:prstGeom>
      </xdr:spPr>
    </xdr:pic>
    <xdr:clientData/>
  </xdr:twoCellAnchor>
  <xdr:twoCellAnchor editAs="oneCell">
    <xdr:from>
      <xdr:col>4</xdr:col>
      <xdr:colOff>1449618</xdr:colOff>
      <xdr:row>18</xdr:row>
      <xdr:rowOff>152399</xdr:rowOff>
    </xdr:from>
    <xdr:to>
      <xdr:col>4</xdr:col>
      <xdr:colOff>2619375</xdr:colOff>
      <xdr:row>18</xdr:row>
      <xdr:rowOff>1123950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374043" y="17440274"/>
          <a:ext cx="1169757" cy="971551"/>
        </a:xfrm>
        <a:prstGeom prst="rect">
          <a:avLst/>
        </a:prstGeom>
      </xdr:spPr>
    </xdr:pic>
    <xdr:clientData/>
  </xdr:twoCellAnchor>
  <xdr:twoCellAnchor editAs="oneCell">
    <xdr:from>
      <xdr:col>4</xdr:col>
      <xdr:colOff>91743</xdr:colOff>
      <xdr:row>20</xdr:row>
      <xdr:rowOff>66674</xdr:rowOff>
    </xdr:from>
    <xdr:to>
      <xdr:col>4</xdr:col>
      <xdr:colOff>1257301</xdr:colOff>
      <xdr:row>20</xdr:row>
      <xdr:rowOff>1085850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016168" y="19888199"/>
          <a:ext cx="1165558" cy="1019176"/>
        </a:xfrm>
        <a:prstGeom prst="rect">
          <a:avLst/>
        </a:prstGeom>
      </xdr:spPr>
    </xdr:pic>
    <xdr:clientData/>
  </xdr:twoCellAnchor>
  <xdr:twoCellAnchor editAs="oneCell">
    <xdr:from>
      <xdr:col>4</xdr:col>
      <xdr:colOff>1422647</xdr:colOff>
      <xdr:row>20</xdr:row>
      <xdr:rowOff>123825</xdr:rowOff>
    </xdr:from>
    <xdr:to>
      <xdr:col>4</xdr:col>
      <xdr:colOff>2647432</xdr:colOff>
      <xdr:row>20</xdr:row>
      <xdr:rowOff>1066401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347072" y="19945350"/>
          <a:ext cx="1224785" cy="942576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21</xdr:row>
      <xdr:rowOff>47626</xdr:rowOff>
    </xdr:from>
    <xdr:to>
      <xdr:col>4</xdr:col>
      <xdr:colOff>990380</xdr:colOff>
      <xdr:row>21</xdr:row>
      <xdr:rowOff>1143000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467475" y="22707601"/>
          <a:ext cx="914180" cy="1095374"/>
        </a:xfrm>
        <a:prstGeom prst="rect">
          <a:avLst/>
        </a:prstGeom>
      </xdr:spPr>
    </xdr:pic>
    <xdr:clientData/>
  </xdr:twoCellAnchor>
  <xdr:twoCellAnchor editAs="oneCell">
    <xdr:from>
      <xdr:col>4</xdr:col>
      <xdr:colOff>1457324</xdr:colOff>
      <xdr:row>21</xdr:row>
      <xdr:rowOff>63869</xdr:rowOff>
    </xdr:from>
    <xdr:to>
      <xdr:col>4</xdr:col>
      <xdr:colOff>2590799</xdr:colOff>
      <xdr:row>21</xdr:row>
      <xdr:rowOff>1095375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381749" y="21152219"/>
          <a:ext cx="1133475" cy="1031506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24</xdr:row>
      <xdr:rowOff>173324</xdr:rowOff>
    </xdr:from>
    <xdr:to>
      <xdr:col>4</xdr:col>
      <xdr:colOff>1190189</xdr:colOff>
      <xdr:row>24</xdr:row>
      <xdr:rowOff>923624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029200" y="25062149"/>
          <a:ext cx="1085414" cy="750300"/>
        </a:xfrm>
        <a:prstGeom prst="rect">
          <a:avLst/>
        </a:prstGeom>
      </xdr:spPr>
    </xdr:pic>
    <xdr:clientData/>
  </xdr:twoCellAnchor>
  <xdr:twoCellAnchor editAs="oneCell">
    <xdr:from>
      <xdr:col>4</xdr:col>
      <xdr:colOff>1343021</xdr:colOff>
      <xdr:row>24</xdr:row>
      <xdr:rowOff>85725</xdr:rowOff>
    </xdr:from>
    <xdr:to>
      <xdr:col>4</xdr:col>
      <xdr:colOff>2638422</xdr:colOff>
      <xdr:row>24</xdr:row>
      <xdr:rowOff>1143000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 rot="10800000" flipV="1">
          <a:off x="6267446" y="24974550"/>
          <a:ext cx="1295401" cy="1057275"/>
        </a:xfrm>
        <a:prstGeom prst="rect">
          <a:avLst/>
        </a:prstGeom>
      </xdr:spPr>
    </xdr:pic>
    <xdr:clientData/>
  </xdr:twoCellAnchor>
  <xdr:twoCellAnchor editAs="oneCell">
    <xdr:from>
      <xdr:col>4</xdr:col>
      <xdr:colOff>885825</xdr:colOff>
      <xdr:row>25</xdr:row>
      <xdr:rowOff>51469</xdr:rowOff>
    </xdr:from>
    <xdr:to>
      <xdr:col>4</xdr:col>
      <xdr:colOff>1961464</xdr:colOff>
      <xdr:row>25</xdr:row>
      <xdr:rowOff>913851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810250" y="26083294"/>
          <a:ext cx="1075639" cy="862382"/>
        </a:xfrm>
        <a:prstGeom prst="rect">
          <a:avLst/>
        </a:prstGeom>
      </xdr:spPr>
    </xdr:pic>
    <xdr:clientData/>
  </xdr:twoCellAnchor>
  <xdr:twoCellAnchor editAs="oneCell">
    <xdr:from>
      <xdr:col>4</xdr:col>
      <xdr:colOff>1171575</xdr:colOff>
      <xdr:row>26</xdr:row>
      <xdr:rowOff>88933</xdr:rowOff>
    </xdr:from>
    <xdr:to>
      <xdr:col>4</xdr:col>
      <xdr:colOff>1809407</xdr:colOff>
      <xdr:row>26</xdr:row>
      <xdr:rowOff>1056755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096000" y="27111358"/>
          <a:ext cx="637832" cy="967822"/>
        </a:xfrm>
        <a:prstGeom prst="rect">
          <a:avLst/>
        </a:prstGeom>
      </xdr:spPr>
    </xdr:pic>
    <xdr:clientData/>
  </xdr:twoCellAnchor>
  <xdr:twoCellAnchor editAs="oneCell">
    <xdr:from>
      <xdr:col>4</xdr:col>
      <xdr:colOff>145256</xdr:colOff>
      <xdr:row>27</xdr:row>
      <xdr:rowOff>161926</xdr:rowOff>
    </xdr:from>
    <xdr:to>
      <xdr:col>4</xdr:col>
      <xdr:colOff>1190625</xdr:colOff>
      <xdr:row>27</xdr:row>
      <xdr:rowOff>942976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069681" y="28317826"/>
          <a:ext cx="1045369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1543050</xdr:colOff>
      <xdr:row>27</xdr:row>
      <xdr:rowOff>130241</xdr:rowOff>
    </xdr:from>
    <xdr:to>
      <xdr:col>4</xdr:col>
      <xdr:colOff>2695174</xdr:colOff>
      <xdr:row>27</xdr:row>
      <xdr:rowOff>971257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934325" y="29124341"/>
          <a:ext cx="1152124" cy="841016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28</xdr:row>
      <xdr:rowOff>89874</xdr:rowOff>
    </xdr:from>
    <xdr:to>
      <xdr:col>4</xdr:col>
      <xdr:colOff>1208852</xdr:colOff>
      <xdr:row>28</xdr:row>
      <xdr:rowOff>837647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019675" y="29350674"/>
          <a:ext cx="1113602" cy="747773"/>
        </a:xfrm>
        <a:prstGeom prst="rect">
          <a:avLst/>
        </a:prstGeom>
      </xdr:spPr>
    </xdr:pic>
    <xdr:clientData/>
  </xdr:twoCellAnchor>
  <xdr:twoCellAnchor editAs="oneCell">
    <xdr:from>
      <xdr:col>4</xdr:col>
      <xdr:colOff>1384300</xdr:colOff>
      <xdr:row>28</xdr:row>
      <xdr:rowOff>57150</xdr:rowOff>
    </xdr:from>
    <xdr:to>
      <xdr:col>4</xdr:col>
      <xdr:colOff>2580826</xdr:colOff>
      <xdr:row>28</xdr:row>
      <xdr:rowOff>771257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308725" y="29317950"/>
          <a:ext cx="1196526" cy="714107"/>
        </a:xfrm>
        <a:prstGeom prst="rect">
          <a:avLst/>
        </a:prstGeom>
      </xdr:spPr>
    </xdr:pic>
    <xdr:clientData/>
  </xdr:twoCellAnchor>
  <xdr:twoCellAnchor editAs="oneCell">
    <xdr:from>
      <xdr:col>4</xdr:col>
      <xdr:colOff>27219</xdr:colOff>
      <xdr:row>29</xdr:row>
      <xdr:rowOff>38100</xdr:rowOff>
    </xdr:from>
    <xdr:to>
      <xdr:col>4</xdr:col>
      <xdr:colOff>1238250</xdr:colOff>
      <xdr:row>29</xdr:row>
      <xdr:rowOff>1009650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951644" y="30203775"/>
          <a:ext cx="1211031" cy="97155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29</xdr:row>
      <xdr:rowOff>38099</xdr:rowOff>
    </xdr:from>
    <xdr:to>
      <xdr:col>4</xdr:col>
      <xdr:colOff>2571750</xdr:colOff>
      <xdr:row>29</xdr:row>
      <xdr:rowOff>1014420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296025" y="30203774"/>
          <a:ext cx="1200150" cy="976321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30</xdr:row>
      <xdr:rowOff>74475</xdr:rowOff>
    </xdr:from>
    <xdr:to>
      <xdr:col>4</xdr:col>
      <xdr:colOff>1085423</xdr:colOff>
      <xdr:row>30</xdr:row>
      <xdr:rowOff>1066311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610350" y="32869050"/>
          <a:ext cx="866348" cy="991836"/>
        </a:xfrm>
        <a:prstGeom prst="rect">
          <a:avLst/>
        </a:prstGeom>
      </xdr:spPr>
    </xdr:pic>
    <xdr:clientData/>
  </xdr:twoCellAnchor>
  <xdr:twoCellAnchor editAs="oneCell">
    <xdr:from>
      <xdr:col>4</xdr:col>
      <xdr:colOff>1390650</xdr:colOff>
      <xdr:row>30</xdr:row>
      <xdr:rowOff>85172</xdr:rowOff>
    </xdr:from>
    <xdr:to>
      <xdr:col>4</xdr:col>
      <xdr:colOff>2628202</xdr:colOff>
      <xdr:row>30</xdr:row>
      <xdr:rowOff>999609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315075" y="31355747"/>
          <a:ext cx="1237552" cy="914437"/>
        </a:xfrm>
        <a:prstGeom prst="rect">
          <a:avLst/>
        </a:prstGeom>
      </xdr:spPr>
    </xdr:pic>
    <xdr:clientData/>
  </xdr:twoCellAnchor>
  <xdr:twoCellAnchor editAs="oneCell">
    <xdr:from>
      <xdr:col>4</xdr:col>
      <xdr:colOff>118258</xdr:colOff>
      <xdr:row>31</xdr:row>
      <xdr:rowOff>76200</xdr:rowOff>
    </xdr:from>
    <xdr:to>
      <xdr:col>4</xdr:col>
      <xdr:colOff>1266826</xdr:colOff>
      <xdr:row>31</xdr:row>
      <xdr:rowOff>1038932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042683" y="32613600"/>
          <a:ext cx="1148568" cy="962732"/>
        </a:xfrm>
        <a:prstGeom prst="rect">
          <a:avLst/>
        </a:prstGeom>
      </xdr:spPr>
    </xdr:pic>
    <xdr:clientData/>
  </xdr:twoCellAnchor>
  <xdr:twoCellAnchor editAs="oneCell">
    <xdr:from>
      <xdr:col>4</xdr:col>
      <xdr:colOff>1371599</xdr:colOff>
      <xdr:row>31</xdr:row>
      <xdr:rowOff>85376</xdr:rowOff>
    </xdr:from>
    <xdr:to>
      <xdr:col>4</xdr:col>
      <xdr:colOff>2581274</xdr:colOff>
      <xdr:row>31</xdr:row>
      <xdr:rowOff>990600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296024" y="32622776"/>
          <a:ext cx="1209675" cy="905224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32</xdr:row>
      <xdr:rowOff>57150</xdr:rowOff>
    </xdr:from>
    <xdr:to>
      <xdr:col>4</xdr:col>
      <xdr:colOff>1071679</xdr:colOff>
      <xdr:row>32</xdr:row>
      <xdr:rowOff>952075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000625" y="33680400"/>
          <a:ext cx="995479" cy="894925"/>
        </a:xfrm>
        <a:prstGeom prst="rect">
          <a:avLst/>
        </a:prstGeom>
      </xdr:spPr>
    </xdr:pic>
    <xdr:clientData/>
  </xdr:twoCellAnchor>
  <xdr:twoCellAnchor editAs="oneCell">
    <xdr:from>
      <xdr:col>4</xdr:col>
      <xdr:colOff>1466850</xdr:colOff>
      <xdr:row>32</xdr:row>
      <xdr:rowOff>36670</xdr:rowOff>
    </xdr:from>
    <xdr:to>
      <xdr:col>4</xdr:col>
      <xdr:colOff>2380830</xdr:colOff>
      <xdr:row>32</xdr:row>
      <xdr:rowOff>981075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391275" y="33659920"/>
          <a:ext cx="913980" cy="944405"/>
        </a:xfrm>
        <a:prstGeom prst="rect">
          <a:avLst/>
        </a:prstGeom>
      </xdr:spPr>
    </xdr:pic>
    <xdr:clientData/>
  </xdr:twoCellAnchor>
  <xdr:twoCellAnchor editAs="oneCell">
    <xdr:from>
      <xdr:col>4</xdr:col>
      <xdr:colOff>87509</xdr:colOff>
      <xdr:row>36</xdr:row>
      <xdr:rowOff>57149</xdr:rowOff>
    </xdr:from>
    <xdr:to>
      <xdr:col>4</xdr:col>
      <xdr:colOff>1570964</xdr:colOff>
      <xdr:row>36</xdr:row>
      <xdr:rowOff>1085392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011934" y="37871399"/>
          <a:ext cx="1483455" cy="1028243"/>
        </a:xfrm>
        <a:prstGeom prst="rect">
          <a:avLst/>
        </a:prstGeom>
      </xdr:spPr>
    </xdr:pic>
    <xdr:clientData/>
  </xdr:twoCellAnchor>
  <xdr:twoCellAnchor editAs="oneCell">
    <xdr:from>
      <xdr:col>4</xdr:col>
      <xdr:colOff>1605263</xdr:colOff>
      <xdr:row>36</xdr:row>
      <xdr:rowOff>47625</xdr:rowOff>
    </xdr:from>
    <xdr:to>
      <xdr:col>4</xdr:col>
      <xdr:colOff>2667000</xdr:colOff>
      <xdr:row>36</xdr:row>
      <xdr:rowOff>1047750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529688" y="37861875"/>
          <a:ext cx="1061737" cy="1000125"/>
        </a:xfrm>
        <a:prstGeom prst="rect">
          <a:avLst/>
        </a:prstGeom>
      </xdr:spPr>
    </xdr:pic>
    <xdr:clientData/>
  </xdr:twoCellAnchor>
  <xdr:twoCellAnchor editAs="oneCell">
    <xdr:from>
      <xdr:col>4</xdr:col>
      <xdr:colOff>80256</xdr:colOff>
      <xdr:row>37</xdr:row>
      <xdr:rowOff>85725</xdr:rowOff>
    </xdr:from>
    <xdr:to>
      <xdr:col>4</xdr:col>
      <xdr:colOff>1113842</xdr:colOff>
      <xdr:row>37</xdr:row>
      <xdr:rowOff>1180482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004681" y="39042975"/>
          <a:ext cx="1033586" cy="1094757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1333500</xdr:colOff>
      <xdr:row>37</xdr:row>
      <xdr:rowOff>123455</xdr:rowOff>
    </xdr:from>
    <xdr:to>
      <xdr:col>4</xdr:col>
      <xdr:colOff>2561426</xdr:colOff>
      <xdr:row>37</xdr:row>
      <xdr:rowOff>1047149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6257925" y="39080705"/>
          <a:ext cx="1227926" cy="923694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38</xdr:row>
      <xdr:rowOff>59550</xdr:rowOff>
    </xdr:from>
    <xdr:to>
      <xdr:col>4</xdr:col>
      <xdr:colOff>2066169</xdr:colOff>
      <xdr:row>38</xdr:row>
      <xdr:rowOff>1161550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324475" y="40283625"/>
          <a:ext cx="1666119" cy="1102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39</xdr:row>
      <xdr:rowOff>137810</xdr:rowOff>
    </xdr:from>
    <xdr:to>
      <xdr:col>4</xdr:col>
      <xdr:colOff>1176526</xdr:colOff>
      <xdr:row>39</xdr:row>
      <xdr:rowOff>1057275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6486525" y="44333810"/>
          <a:ext cx="1081276" cy="919465"/>
        </a:xfrm>
        <a:prstGeom prst="rect">
          <a:avLst/>
        </a:prstGeom>
      </xdr:spPr>
    </xdr:pic>
    <xdr:clientData/>
  </xdr:twoCellAnchor>
  <xdr:twoCellAnchor editAs="oneCell">
    <xdr:from>
      <xdr:col>4</xdr:col>
      <xdr:colOff>1724025</xdr:colOff>
      <xdr:row>39</xdr:row>
      <xdr:rowOff>171449</xdr:rowOff>
    </xdr:from>
    <xdr:to>
      <xdr:col>4</xdr:col>
      <xdr:colOff>2628320</xdr:colOff>
      <xdr:row>39</xdr:row>
      <xdr:rowOff>1113708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8115300" y="44367449"/>
          <a:ext cx="904295" cy="942259"/>
        </a:xfrm>
        <a:prstGeom prst="rect">
          <a:avLst/>
        </a:prstGeom>
      </xdr:spPr>
    </xdr:pic>
    <xdr:clientData/>
  </xdr:twoCellAnchor>
  <xdr:twoCellAnchor editAs="oneCell">
    <xdr:from>
      <xdr:col>4</xdr:col>
      <xdr:colOff>106424</xdr:colOff>
      <xdr:row>40</xdr:row>
      <xdr:rowOff>85725</xdr:rowOff>
    </xdr:from>
    <xdr:to>
      <xdr:col>4</xdr:col>
      <xdr:colOff>1323976</xdr:colOff>
      <xdr:row>40</xdr:row>
      <xdr:rowOff>1028123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6497699" y="45548550"/>
          <a:ext cx="1217552" cy="942398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40</xdr:row>
      <xdr:rowOff>47624</xdr:rowOff>
    </xdr:from>
    <xdr:to>
      <xdr:col>4</xdr:col>
      <xdr:colOff>2675677</xdr:colOff>
      <xdr:row>40</xdr:row>
      <xdr:rowOff>1009117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6296025" y="42805349"/>
          <a:ext cx="1304077" cy="961493"/>
        </a:xfrm>
        <a:prstGeom prst="rect">
          <a:avLst/>
        </a:prstGeom>
      </xdr:spPr>
    </xdr:pic>
    <xdr:clientData/>
  </xdr:twoCellAnchor>
  <xdr:twoCellAnchor editAs="oneCell">
    <xdr:from>
      <xdr:col>4</xdr:col>
      <xdr:colOff>226537</xdr:colOff>
      <xdr:row>44</xdr:row>
      <xdr:rowOff>66674</xdr:rowOff>
    </xdr:from>
    <xdr:to>
      <xdr:col>4</xdr:col>
      <xdr:colOff>1142308</xdr:colOff>
      <xdr:row>44</xdr:row>
      <xdr:rowOff>809063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6617812" y="51863624"/>
          <a:ext cx="915771" cy="742389"/>
        </a:xfrm>
        <a:prstGeom prst="rect">
          <a:avLst/>
        </a:prstGeom>
      </xdr:spPr>
    </xdr:pic>
    <xdr:clientData/>
  </xdr:twoCellAnchor>
  <xdr:twoCellAnchor editAs="oneCell">
    <xdr:from>
      <xdr:col>4</xdr:col>
      <xdr:colOff>1466849</xdr:colOff>
      <xdr:row>44</xdr:row>
      <xdr:rowOff>64808</xdr:rowOff>
    </xdr:from>
    <xdr:to>
      <xdr:col>4</xdr:col>
      <xdr:colOff>2447438</xdr:colOff>
      <xdr:row>44</xdr:row>
      <xdr:rowOff>1057275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391274" y="47223083"/>
          <a:ext cx="980589" cy="992467"/>
        </a:xfrm>
        <a:prstGeom prst="rect">
          <a:avLst/>
        </a:prstGeom>
      </xdr:spPr>
    </xdr:pic>
    <xdr:clientData/>
  </xdr:twoCellAnchor>
  <xdr:twoCellAnchor editAs="oneCell">
    <xdr:from>
      <xdr:col>4</xdr:col>
      <xdr:colOff>65011</xdr:colOff>
      <xdr:row>45</xdr:row>
      <xdr:rowOff>95249</xdr:rowOff>
    </xdr:from>
    <xdr:to>
      <xdr:col>4</xdr:col>
      <xdr:colOff>1333500</xdr:colOff>
      <xdr:row>45</xdr:row>
      <xdr:rowOff>1000125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989436" y="48386999"/>
          <a:ext cx="1268489" cy="904876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1428750</xdr:colOff>
      <xdr:row>45</xdr:row>
      <xdr:rowOff>100266</xdr:rowOff>
    </xdr:from>
    <xdr:to>
      <xdr:col>4</xdr:col>
      <xdr:colOff>2647950</xdr:colOff>
      <xdr:row>45</xdr:row>
      <xdr:rowOff>1028699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353175" y="48392016"/>
          <a:ext cx="1219200" cy="928433"/>
        </a:xfrm>
        <a:prstGeom prst="rect">
          <a:avLst/>
        </a:prstGeom>
      </xdr:spPr>
    </xdr:pic>
    <xdr:clientData/>
  </xdr:twoCellAnchor>
  <xdr:twoCellAnchor editAs="oneCell">
    <xdr:from>
      <xdr:col>4</xdr:col>
      <xdr:colOff>894063</xdr:colOff>
      <xdr:row>47</xdr:row>
      <xdr:rowOff>57150</xdr:rowOff>
    </xdr:from>
    <xdr:to>
      <xdr:col>4</xdr:col>
      <xdr:colOff>1724024</xdr:colOff>
      <xdr:row>47</xdr:row>
      <xdr:rowOff>1181100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285338" y="55654575"/>
          <a:ext cx="829961" cy="1123950"/>
        </a:xfrm>
        <a:prstGeom prst="rect">
          <a:avLst/>
        </a:prstGeom>
      </xdr:spPr>
    </xdr:pic>
    <xdr:clientData/>
  </xdr:twoCellAnchor>
  <xdr:twoCellAnchor editAs="oneCell">
    <xdr:from>
      <xdr:col>4</xdr:col>
      <xdr:colOff>727239</xdr:colOff>
      <xdr:row>46</xdr:row>
      <xdr:rowOff>85725</xdr:rowOff>
    </xdr:from>
    <xdr:to>
      <xdr:col>4</xdr:col>
      <xdr:colOff>1980604</xdr:colOff>
      <xdr:row>46</xdr:row>
      <xdr:rowOff>1113935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7118514" y="54416325"/>
          <a:ext cx="1253365" cy="1028210"/>
        </a:xfrm>
        <a:prstGeom prst="rect">
          <a:avLst/>
        </a:prstGeom>
      </xdr:spPr>
    </xdr:pic>
    <xdr:clientData/>
  </xdr:twoCellAnchor>
  <xdr:twoCellAnchor editAs="oneCell">
    <xdr:from>
      <xdr:col>4</xdr:col>
      <xdr:colOff>588119</xdr:colOff>
      <xdr:row>48</xdr:row>
      <xdr:rowOff>47626</xdr:rowOff>
    </xdr:from>
    <xdr:to>
      <xdr:col>4</xdr:col>
      <xdr:colOff>2057400</xdr:colOff>
      <xdr:row>48</xdr:row>
      <xdr:rowOff>1000126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512544" y="51930301"/>
          <a:ext cx="1469281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49</xdr:row>
      <xdr:rowOff>79264</xdr:rowOff>
    </xdr:from>
    <xdr:to>
      <xdr:col>4</xdr:col>
      <xdr:colOff>1189947</xdr:colOff>
      <xdr:row>49</xdr:row>
      <xdr:rowOff>1104900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010150" y="53038264"/>
          <a:ext cx="1104222" cy="1025636"/>
        </a:xfrm>
        <a:prstGeom prst="rect">
          <a:avLst/>
        </a:prstGeom>
      </xdr:spPr>
    </xdr:pic>
    <xdr:clientData/>
  </xdr:twoCellAnchor>
  <xdr:twoCellAnchor editAs="oneCell">
    <xdr:from>
      <xdr:col>4</xdr:col>
      <xdr:colOff>1647826</xdr:colOff>
      <xdr:row>49</xdr:row>
      <xdr:rowOff>69682</xdr:rowOff>
    </xdr:from>
    <xdr:to>
      <xdr:col>4</xdr:col>
      <xdr:colOff>2542726</xdr:colOff>
      <xdr:row>49</xdr:row>
      <xdr:rowOff>1095375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6572251" y="53028682"/>
          <a:ext cx="894900" cy="1025693"/>
        </a:xfrm>
        <a:prstGeom prst="rect">
          <a:avLst/>
        </a:prstGeom>
      </xdr:spPr>
    </xdr:pic>
    <xdr:clientData/>
  </xdr:twoCellAnchor>
  <xdr:twoCellAnchor editAs="oneCell">
    <xdr:from>
      <xdr:col>4</xdr:col>
      <xdr:colOff>34018</xdr:colOff>
      <xdr:row>50</xdr:row>
      <xdr:rowOff>36818</xdr:rowOff>
    </xdr:from>
    <xdr:to>
      <xdr:col>4</xdr:col>
      <xdr:colOff>1227982</xdr:colOff>
      <xdr:row>50</xdr:row>
      <xdr:rowOff>943772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4958443" y="54148343"/>
          <a:ext cx="1193964" cy="906954"/>
        </a:xfrm>
        <a:prstGeom prst="rect">
          <a:avLst/>
        </a:prstGeom>
      </xdr:spPr>
    </xdr:pic>
    <xdr:clientData/>
  </xdr:twoCellAnchor>
  <xdr:twoCellAnchor editAs="oneCell">
    <xdr:from>
      <xdr:col>4</xdr:col>
      <xdr:colOff>1388629</xdr:colOff>
      <xdr:row>50</xdr:row>
      <xdr:rowOff>58510</xdr:rowOff>
    </xdr:from>
    <xdr:to>
      <xdr:col>4</xdr:col>
      <xdr:colOff>2624819</xdr:colOff>
      <xdr:row>50</xdr:row>
      <xdr:rowOff>888153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6313054" y="54170035"/>
          <a:ext cx="1236190" cy="829643"/>
        </a:xfrm>
        <a:prstGeom prst="rect">
          <a:avLst/>
        </a:prstGeom>
      </xdr:spPr>
    </xdr:pic>
    <xdr:clientData/>
  </xdr:twoCellAnchor>
  <xdr:twoCellAnchor editAs="oneCell">
    <xdr:from>
      <xdr:col>4</xdr:col>
      <xdr:colOff>204107</xdr:colOff>
      <xdr:row>51</xdr:row>
      <xdr:rowOff>163286</xdr:rowOff>
    </xdr:from>
    <xdr:to>
      <xdr:col>4</xdr:col>
      <xdr:colOff>1235298</xdr:colOff>
      <xdr:row>51</xdr:row>
      <xdr:rowOff>1199869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6585857" y="60769500"/>
          <a:ext cx="1031191" cy="1036583"/>
        </a:xfrm>
        <a:prstGeom prst="rect">
          <a:avLst/>
        </a:prstGeom>
      </xdr:spPr>
    </xdr:pic>
    <xdr:clientData/>
  </xdr:twoCellAnchor>
  <xdr:twoCellAnchor editAs="oneCell">
    <xdr:from>
      <xdr:col>4</xdr:col>
      <xdr:colOff>1768929</xdr:colOff>
      <xdr:row>51</xdr:row>
      <xdr:rowOff>54429</xdr:rowOff>
    </xdr:from>
    <xdr:to>
      <xdr:col>4</xdr:col>
      <xdr:colOff>2704679</xdr:colOff>
      <xdr:row>51</xdr:row>
      <xdr:rowOff>1219893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8150679" y="60660643"/>
          <a:ext cx="935750" cy="1165464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52</xdr:row>
      <xdr:rowOff>97795</xdr:rowOff>
    </xdr:from>
    <xdr:to>
      <xdr:col>4</xdr:col>
      <xdr:colOff>1347107</xdr:colOff>
      <xdr:row>52</xdr:row>
      <xdr:rowOff>1113905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6667499" y="61969474"/>
          <a:ext cx="1061358" cy="1016110"/>
        </a:xfrm>
        <a:prstGeom prst="rect">
          <a:avLst/>
        </a:prstGeom>
      </xdr:spPr>
    </xdr:pic>
    <xdr:clientData/>
  </xdr:twoCellAnchor>
  <xdr:twoCellAnchor editAs="oneCell">
    <xdr:from>
      <xdr:col>4</xdr:col>
      <xdr:colOff>1539142</xdr:colOff>
      <xdr:row>52</xdr:row>
      <xdr:rowOff>80480</xdr:rowOff>
    </xdr:from>
    <xdr:to>
      <xdr:col>4</xdr:col>
      <xdr:colOff>2623114</xdr:colOff>
      <xdr:row>52</xdr:row>
      <xdr:rowOff>1160689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6463567" y="56516105"/>
          <a:ext cx="1083972" cy="1080209"/>
        </a:xfrm>
        <a:prstGeom prst="rect">
          <a:avLst/>
        </a:prstGeom>
      </xdr:spPr>
    </xdr:pic>
    <xdr:clientData/>
  </xdr:twoCellAnchor>
  <xdr:twoCellAnchor editAs="oneCell">
    <xdr:from>
      <xdr:col>4</xdr:col>
      <xdr:colOff>217715</xdr:colOff>
      <xdr:row>53</xdr:row>
      <xdr:rowOff>91786</xdr:rowOff>
    </xdr:from>
    <xdr:to>
      <xdr:col>4</xdr:col>
      <xdr:colOff>1161667</xdr:colOff>
      <xdr:row>53</xdr:row>
      <xdr:rowOff>1170214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6599465" y="63228929"/>
          <a:ext cx="943952" cy="1078428"/>
        </a:xfrm>
        <a:prstGeom prst="rect">
          <a:avLst/>
        </a:prstGeom>
      </xdr:spPr>
    </xdr:pic>
    <xdr:clientData/>
  </xdr:twoCellAnchor>
  <xdr:twoCellAnchor editAs="oneCell">
    <xdr:from>
      <xdr:col>4</xdr:col>
      <xdr:colOff>1199696</xdr:colOff>
      <xdr:row>53</xdr:row>
      <xdr:rowOff>81643</xdr:rowOff>
    </xdr:from>
    <xdr:to>
      <xdr:col>4</xdr:col>
      <xdr:colOff>2600325</xdr:colOff>
      <xdr:row>53</xdr:row>
      <xdr:rowOff>897643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6124121" y="57784093"/>
          <a:ext cx="1400629" cy="8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75791</xdr:colOff>
      <xdr:row>54</xdr:row>
      <xdr:rowOff>68035</xdr:rowOff>
    </xdr:from>
    <xdr:to>
      <xdr:col>4</xdr:col>
      <xdr:colOff>1276351</xdr:colOff>
      <xdr:row>54</xdr:row>
      <xdr:rowOff>1079811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000216" y="59037310"/>
          <a:ext cx="1200560" cy="1011776"/>
        </a:xfrm>
        <a:prstGeom prst="rect">
          <a:avLst/>
        </a:prstGeom>
      </xdr:spPr>
    </xdr:pic>
    <xdr:clientData/>
  </xdr:twoCellAnchor>
  <xdr:twoCellAnchor editAs="oneCell">
    <xdr:from>
      <xdr:col>4</xdr:col>
      <xdr:colOff>1362075</xdr:colOff>
      <xdr:row>54</xdr:row>
      <xdr:rowOff>78922</xdr:rowOff>
    </xdr:from>
    <xdr:to>
      <xdr:col>4</xdr:col>
      <xdr:colOff>2592095</xdr:colOff>
      <xdr:row>54</xdr:row>
      <xdr:rowOff>1114425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6286500" y="59048197"/>
          <a:ext cx="1230020" cy="1035503"/>
        </a:xfrm>
        <a:prstGeom prst="rect">
          <a:avLst/>
        </a:prstGeom>
      </xdr:spPr>
    </xdr:pic>
    <xdr:clientData/>
  </xdr:twoCellAnchor>
  <xdr:twoCellAnchor editAs="oneCell">
    <xdr:from>
      <xdr:col>4</xdr:col>
      <xdr:colOff>84633</xdr:colOff>
      <xdr:row>55</xdr:row>
      <xdr:rowOff>70757</xdr:rowOff>
    </xdr:from>
    <xdr:to>
      <xdr:col>4</xdr:col>
      <xdr:colOff>1371600</xdr:colOff>
      <xdr:row>55</xdr:row>
      <xdr:rowOff>1021545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009058" y="60221132"/>
          <a:ext cx="1286967" cy="950788"/>
        </a:xfrm>
        <a:prstGeom prst="rect">
          <a:avLst/>
        </a:prstGeom>
      </xdr:spPr>
    </xdr:pic>
    <xdr:clientData/>
  </xdr:twoCellAnchor>
  <xdr:twoCellAnchor editAs="oneCell">
    <xdr:from>
      <xdr:col>4</xdr:col>
      <xdr:colOff>65313</xdr:colOff>
      <xdr:row>56</xdr:row>
      <xdr:rowOff>99332</xdr:rowOff>
    </xdr:from>
    <xdr:to>
      <xdr:col>4</xdr:col>
      <xdr:colOff>1390650</xdr:colOff>
      <xdr:row>56</xdr:row>
      <xdr:rowOff>1173818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4989738" y="61335557"/>
          <a:ext cx="1325337" cy="1074486"/>
        </a:xfrm>
        <a:prstGeom prst="rect">
          <a:avLst/>
        </a:prstGeom>
      </xdr:spPr>
    </xdr:pic>
    <xdr:clientData/>
  </xdr:twoCellAnchor>
  <xdr:twoCellAnchor editAs="oneCell">
    <xdr:from>
      <xdr:col>4</xdr:col>
      <xdr:colOff>1404256</xdr:colOff>
      <xdr:row>56</xdr:row>
      <xdr:rowOff>88523</xdr:rowOff>
    </xdr:from>
    <xdr:to>
      <xdr:col>4</xdr:col>
      <xdr:colOff>2684161</xdr:colOff>
      <xdr:row>56</xdr:row>
      <xdr:rowOff>1134405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6328681" y="61324748"/>
          <a:ext cx="1279905" cy="1045882"/>
        </a:xfrm>
        <a:prstGeom prst="rect">
          <a:avLst/>
        </a:prstGeom>
      </xdr:spPr>
    </xdr:pic>
    <xdr:clientData/>
  </xdr:twoCellAnchor>
  <xdr:twoCellAnchor editAs="oneCell">
    <xdr:from>
      <xdr:col>4</xdr:col>
      <xdr:colOff>68036</xdr:colOff>
      <xdr:row>57</xdr:row>
      <xdr:rowOff>89195</xdr:rowOff>
    </xdr:from>
    <xdr:to>
      <xdr:col>4</xdr:col>
      <xdr:colOff>1190626</xdr:colOff>
      <xdr:row>57</xdr:row>
      <xdr:rowOff>1032437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4992461" y="62592245"/>
          <a:ext cx="1122590" cy="943242"/>
        </a:xfrm>
        <a:prstGeom prst="rect">
          <a:avLst/>
        </a:prstGeom>
      </xdr:spPr>
    </xdr:pic>
    <xdr:clientData/>
  </xdr:twoCellAnchor>
  <xdr:twoCellAnchor editAs="oneCell">
    <xdr:from>
      <xdr:col>4</xdr:col>
      <xdr:colOff>1381126</xdr:colOff>
      <xdr:row>57</xdr:row>
      <xdr:rowOff>79853</xdr:rowOff>
    </xdr:from>
    <xdr:to>
      <xdr:col>4</xdr:col>
      <xdr:colOff>2503376</xdr:colOff>
      <xdr:row>57</xdr:row>
      <xdr:rowOff>1038225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6305551" y="62582903"/>
          <a:ext cx="1122250" cy="958372"/>
        </a:xfrm>
        <a:prstGeom prst="rect">
          <a:avLst/>
        </a:prstGeom>
      </xdr:spPr>
    </xdr:pic>
    <xdr:clientData/>
  </xdr:twoCellAnchor>
  <xdr:twoCellAnchor editAs="oneCell">
    <xdr:from>
      <xdr:col>4</xdr:col>
      <xdr:colOff>854431</xdr:colOff>
      <xdr:row>58</xdr:row>
      <xdr:rowOff>80281</xdr:rowOff>
    </xdr:from>
    <xdr:to>
      <xdr:col>4</xdr:col>
      <xdr:colOff>2172222</xdr:colOff>
      <xdr:row>58</xdr:row>
      <xdr:rowOff>1090650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778856" y="63707281"/>
          <a:ext cx="1317791" cy="1010369"/>
        </a:xfrm>
        <a:prstGeom prst="rect">
          <a:avLst/>
        </a:prstGeom>
      </xdr:spPr>
    </xdr:pic>
    <xdr:clientData/>
  </xdr:twoCellAnchor>
  <xdr:twoCellAnchor editAs="oneCell">
    <xdr:from>
      <xdr:col>4</xdr:col>
      <xdr:colOff>42182</xdr:colOff>
      <xdr:row>60</xdr:row>
      <xdr:rowOff>63445</xdr:rowOff>
    </xdr:from>
    <xdr:to>
      <xdr:col>4</xdr:col>
      <xdr:colOff>1376158</xdr:colOff>
      <xdr:row>60</xdr:row>
      <xdr:rowOff>1023980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4966607" y="65957395"/>
          <a:ext cx="1333976" cy="960535"/>
        </a:xfrm>
        <a:prstGeom prst="rect">
          <a:avLst/>
        </a:prstGeom>
      </xdr:spPr>
    </xdr:pic>
    <xdr:clientData/>
  </xdr:twoCellAnchor>
  <xdr:twoCellAnchor editAs="oneCell">
    <xdr:from>
      <xdr:col>4</xdr:col>
      <xdr:colOff>1408339</xdr:colOff>
      <xdr:row>60</xdr:row>
      <xdr:rowOff>79356</xdr:rowOff>
    </xdr:from>
    <xdr:to>
      <xdr:col>4</xdr:col>
      <xdr:colOff>2667001</xdr:colOff>
      <xdr:row>60</xdr:row>
      <xdr:rowOff>1028304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6332764" y="65973306"/>
          <a:ext cx="1258662" cy="948948"/>
        </a:xfrm>
        <a:prstGeom prst="rect">
          <a:avLst/>
        </a:prstGeom>
      </xdr:spPr>
    </xdr:pic>
    <xdr:clientData/>
  </xdr:twoCellAnchor>
  <xdr:twoCellAnchor editAs="oneCell">
    <xdr:from>
      <xdr:col>4</xdr:col>
      <xdr:colOff>56891</xdr:colOff>
      <xdr:row>61</xdr:row>
      <xdr:rowOff>42181</xdr:rowOff>
    </xdr:from>
    <xdr:to>
      <xdr:col>4</xdr:col>
      <xdr:colOff>1276351</xdr:colOff>
      <xdr:row>61</xdr:row>
      <xdr:rowOff>1008289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4981316" y="67031506"/>
          <a:ext cx="1219460" cy="966108"/>
        </a:xfrm>
        <a:prstGeom prst="rect">
          <a:avLst/>
        </a:prstGeom>
      </xdr:spPr>
    </xdr:pic>
    <xdr:clientData/>
  </xdr:twoCellAnchor>
  <xdr:twoCellAnchor editAs="oneCell">
    <xdr:from>
      <xdr:col>4</xdr:col>
      <xdr:colOff>1429074</xdr:colOff>
      <xdr:row>61</xdr:row>
      <xdr:rowOff>55790</xdr:rowOff>
    </xdr:from>
    <xdr:to>
      <xdr:col>4</xdr:col>
      <xdr:colOff>2580419</xdr:colOff>
      <xdr:row>61</xdr:row>
      <xdr:rowOff>902885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6353499" y="67045115"/>
          <a:ext cx="1151345" cy="847095"/>
        </a:xfrm>
        <a:prstGeom prst="rect">
          <a:avLst/>
        </a:prstGeom>
      </xdr:spPr>
    </xdr:pic>
    <xdr:clientData/>
  </xdr:twoCellAnchor>
  <xdr:twoCellAnchor editAs="oneCell">
    <xdr:from>
      <xdr:col>4</xdr:col>
      <xdr:colOff>109452</xdr:colOff>
      <xdr:row>62</xdr:row>
      <xdr:rowOff>176892</xdr:rowOff>
    </xdr:from>
    <xdr:to>
      <xdr:col>4</xdr:col>
      <xdr:colOff>1490714</xdr:colOff>
      <xdr:row>62</xdr:row>
      <xdr:rowOff>1127487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6491202" y="74703213"/>
          <a:ext cx="1381262" cy="950595"/>
        </a:xfrm>
        <a:prstGeom prst="rect">
          <a:avLst/>
        </a:prstGeom>
      </xdr:spPr>
    </xdr:pic>
    <xdr:clientData/>
  </xdr:twoCellAnchor>
  <xdr:twoCellAnchor editAs="oneCell">
    <xdr:from>
      <xdr:col>4</xdr:col>
      <xdr:colOff>1537608</xdr:colOff>
      <xdr:row>62</xdr:row>
      <xdr:rowOff>95250</xdr:rowOff>
    </xdr:from>
    <xdr:to>
      <xdr:col>4</xdr:col>
      <xdr:colOff>2619376</xdr:colOff>
      <xdr:row>62</xdr:row>
      <xdr:rowOff>1187333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6462033" y="68351400"/>
          <a:ext cx="1081768" cy="1092083"/>
        </a:xfrm>
        <a:prstGeom prst="rect">
          <a:avLst/>
        </a:prstGeom>
      </xdr:spPr>
    </xdr:pic>
    <xdr:clientData/>
  </xdr:twoCellAnchor>
  <xdr:twoCellAnchor editAs="oneCell">
    <xdr:from>
      <xdr:col>4</xdr:col>
      <xdr:colOff>155032</xdr:colOff>
      <xdr:row>63</xdr:row>
      <xdr:rowOff>108857</xdr:rowOff>
    </xdr:from>
    <xdr:to>
      <xdr:col>4</xdr:col>
      <xdr:colOff>1347107</xdr:colOff>
      <xdr:row>63</xdr:row>
      <xdr:rowOff>1084059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6536782" y="75900643"/>
          <a:ext cx="1192075" cy="975202"/>
        </a:xfrm>
        <a:prstGeom prst="rect">
          <a:avLst/>
        </a:prstGeom>
      </xdr:spPr>
    </xdr:pic>
    <xdr:clientData/>
  </xdr:twoCellAnchor>
  <xdr:twoCellAnchor editAs="oneCell">
    <xdr:from>
      <xdr:col>4</xdr:col>
      <xdr:colOff>1381124</xdr:colOff>
      <xdr:row>63</xdr:row>
      <xdr:rowOff>85445</xdr:rowOff>
    </xdr:from>
    <xdr:to>
      <xdr:col>4</xdr:col>
      <xdr:colOff>2661029</xdr:colOff>
      <xdr:row>63</xdr:row>
      <xdr:rowOff>1090878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6305549" y="69608420"/>
          <a:ext cx="1279905" cy="1005433"/>
        </a:xfrm>
        <a:prstGeom prst="rect">
          <a:avLst/>
        </a:prstGeom>
      </xdr:spPr>
    </xdr:pic>
    <xdr:clientData/>
  </xdr:twoCellAnchor>
  <xdr:twoCellAnchor editAs="oneCell">
    <xdr:from>
      <xdr:col>4</xdr:col>
      <xdr:colOff>102054</xdr:colOff>
      <xdr:row>64</xdr:row>
      <xdr:rowOff>73758</xdr:rowOff>
    </xdr:from>
    <xdr:to>
      <xdr:col>4</xdr:col>
      <xdr:colOff>1214411</xdr:colOff>
      <xdr:row>64</xdr:row>
      <xdr:rowOff>892108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5026479" y="70739733"/>
          <a:ext cx="1112357" cy="818350"/>
        </a:xfrm>
        <a:prstGeom prst="rect">
          <a:avLst/>
        </a:prstGeom>
      </xdr:spPr>
    </xdr:pic>
    <xdr:clientData/>
  </xdr:twoCellAnchor>
  <xdr:twoCellAnchor editAs="oneCell">
    <xdr:from>
      <xdr:col>4</xdr:col>
      <xdr:colOff>1320561</xdr:colOff>
      <xdr:row>64</xdr:row>
      <xdr:rowOff>73479</xdr:rowOff>
    </xdr:from>
    <xdr:to>
      <xdr:col>4</xdr:col>
      <xdr:colOff>2619375</xdr:colOff>
      <xdr:row>64</xdr:row>
      <xdr:rowOff>982758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6244986" y="70739454"/>
          <a:ext cx="1298814" cy="909279"/>
        </a:xfrm>
        <a:prstGeom prst="rect">
          <a:avLst/>
        </a:prstGeom>
      </xdr:spPr>
    </xdr:pic>
    <xdr:clientData/>
  </xdr:twoCellAnchor>
  <xdr:twoCellAnchor editAs="oneCell">
    <xdr:from>
      <xdr:col>4</xdr:col>
      <xdr:colOff>64464</xdr:colOff>
      <xdr:row>65</xdr:row>
      <xdr:rowOff>69397</xdr:rowOff>
    </xdr:from>
    <xdr:to>
      <xdr:col>4</xdr:col>
      <xdr:colOff>1287912</xdr:colOff>
      <xdr:row>65</xdr:row>
      <xdr:rowOff>777933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988889" y="71802172"/>
          <a:ext cx="1223448" cy="708536"/>
        </a:xfrm>
        <a:prstGeom prst="rect">
          <a:avLst/>
        </a:prstGeom>
      </xdr:spPr>
    </xdr:pic>
    <xdr:clientData/>
  </xdr:twoCellAnchor>
  <xdr:twoCellAnchor editAs="oneCell">
    <xdr:from>
      <xdr:col>4</xdr:col>
      <xdr:colOff>1461406</xdr:colOff>
      <xdr:row>65</xdr:row>
      <xdr:rowOff>69348</xdr:rowOff>
    </xdr:from>
    <xdr:to>
      <xdr:col>4</xdr:col>
      <xdr:colOff>2591323</xdr:colOff>
      <xdr:row>65</xdr:row>
      <xdr:rowOff>855307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6385831" y="71802123"/>
          <a:ext cx="1129917" cy="785959"/>
        </a:xfrm>
        <a:prstGeom prst="rect">
          <a:avLst/>
        </a:prstGeom>
      </xdr:spPr>
    </xdr:pic>
    <xdr:clientData/>
  </xdr:twoCellAnchor>
  <xdr:twoCellAnchor editAs="oneCell">
    <xdr:from>
      <xdr:col>4</xdr:col>
      <xdr:colOff>447040</xdr:colOff>
      <xdr:row>66</xdr:row>
      <xdr:rowOff>55789</xdr:rowOff>
    </xdr:from>
    <xdr:to>
      <xdr:col>4</xdr:col>
      <xdr:colOff>1257299</xdr:colOff>
      <xdr:row>66</xdr:row>
      <xdr:rowOff>606544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8809990" y="80980189"/>
          <a:ext cx="810259" cy="550755"/>
        </a:xfrm>
        <a:prstGeom prst="rect">
          <a:avLst/>
        </a:prstGeom>
      </xdr:spPr>
    </xdr:pic>
    <xdr:clientData/>
  </xdr:twoCellAnchor>
  <xdr:twoCellAnchor editAs="oneCell">
    <xdr:from>
      <xdr:col>4</xdr:col>
      <xdr:colOff>1804071</xdr:colOff>
      <xdr:row>66</xdr:row>
      <xdr:rowOff>42183</xdr:rowOff>
    </xdr:from>
    <xdr:to>
      <xdr:col>4</xdr:col>
      <xdr:colOff>2647606</xdr:colOff>
      <xdr:row>66</xdr:row>
      <xdr:rowOff>590551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0167021" y="80966583"/>
          <a:ext cx="843535" cy="548368"/>
        </a:xfrm>
        <a:prstGeom prst="rect">
          <a:avLst/>
        </a:prstGeom>
      </xdr:spPr>
    </xdr:pic>
    <xdr:clientData/>
  </xdr:twoCellAnchor>
  <xdr:twoCellAnchor editAs="oneCell">
    <xdr:from>
      <xdr:col>4</xdr:col>
      <xdr:colOff>449412</xdr:colOff>
      <xdr:row>66</xdr:row>
      <xdr:rowOff>625928</xdr:rowOff>
    </xdr:from>
    <xdr:to>
      <xdr:col>4</xdr:col>
      <xdr:colOff>1257300</xdr:colOff>
      <xdr:row>66</xdr:row>
      <xdr:rowOff>1226040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8812362" y="81550328"/>
          <a:ext cx="807888" cy="600112"/>
        </a:xfrm>
        <a:prstGeom prst="rect">
          <a:avLst/>
        </a:prstGeom>
      </xdr:spPr>
    </xdr:pic>
    <xdr:clientData/>
  </xdr:twoCellAnchor>
  <xdr:twoCellAnchor editAs="oneCell">
    <xdr:from>
      <xdr:col>4</xdr:col>
      <xdr:colOff>1799186</xdr:colOff>
      <xdr:row>66</xdr:row>
      <xdr:rowOff>625928</xdr:rowOff>
    </xdr:from>
    <xdr:to>
      <xdr:col>4</xdr:col>
      <xdr:colOff>2629643</xdr:colOff>
      <xdr:row>66</xdr:row>
      <xdr:rowOff>1190625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0162136" y="81550328"/>
          <a:ext cx="830457" cy="564697"/>
        </a:xfrm>
        <a:prstGeom prst="rect">
          <a:avLst/>
        </a:prstGeom>
      </xdr:spPr>
    </xdr:pic>
    <xdr:clientData/>
  </xdr:twoCellAnchor>
  <xdr:twoCellAnchor editAs="oneCell">
    <xdr:from>
      <xdr:col>4</xdr:col>
      <xdr:colOff>97277</xdr:colOff>
      <xdr:row>67</xdr:row>
      <xdr:rowOff>81643</xdr:rowOff>
    </xdr:from>
    <xdr:to>
      <xdr:col>4</xdr:col>
      <xdr:colOff>1257301</xdr:colOff>
      <xdr:row>67</xdr:row>
      <xdr:rowOff>1066736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5021702" y="74033743"/>
          <a:ext cx="1160024" cy="985093"/>
        </a:xfrm>
        <a:prstGeom prst="rect">
          <a:avLst/>
        </a:prstGeom>
      </xdr:spPr>
    </xdr:pic>
    <xdr:clientData/>
  </xdr:twoCellAnchor>
  <xdr:twoCellAnchor editAs="oneCell">
    <xdr:from>
      <xdr:col>4</xdr:col>
      <xdr:colOff>1326046</xdr:colOff>
      <xdr:row>67</xdr:row>
      <xdr:rowOff>76201</xdr:rowOff>
    </xdr:from>
    <xdr:to>
      <xdr:col>4</xdr:col>
      <xdr:colOff>2647950</xdr:colOff>
      <xdr:row>67</xdr:row>
      <xdr:rowOff>1109795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6250471" y="74028301"/>
          <a:ext cx="1321904" cy="1033594"/>
        </a:xfrm>
        <a:prstGeom prst="rect">
          <a:avLst/>
        </a:prstGeom>
      </xdr:spPr>
    </xdr:pic>
    <xdr:clientData/>
  </xdr:twoCellAnchor>
  <xdr:twoCellAnchor editAs="oneCell">
    <xdr:from>
      <xdr:col>4</xdr:col>
      <xdr:colOff>146956</xdr:colOff>
      <xdr:row>68</xdr:row>
      <xdr:rowOff>85724</xdr:rowOff>
    </xdr:from>
    <xdr:to>
      <xdr:col>4</xdr:col>
      <xdr:colOff>1466849</xdr:colOff>
      <xdr:row>68</xdr:row>
      <xdr:rowOff>1010617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071381" y="75247499"/>
          <a:ext cx="1319893" cy="924893"/>
        </a:xfrm>
        <a:prstGeom prst="rect">
          <a:avLst/>
        </a:prstGeom>
      </xdr:spPr>
    </xdr:pic>
    <xdr:clientData/>
  </xdr:twoCellAnchor>
  <xdr:twoCellAnchor editAs="oneCell">
    <xdr:from>
      <xdr:col>4</xdr:col>
      <xdr:colOff>1480457</xdr:colOff>
      <xdr:row>68</xdr:row>
      <xdr:rowOff>161925</xdr:rowOff>
    </xdr:from>
    <xdr:to>
      <xdr:col>4</xdr:col>
      <xdr:colOff>2671158</xdr:colOff>
      <xdr:row>68</xdr:row>
      <xdr:rowOff>1141361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6404882" y="75323700"/>
          <a:ext cx="1190701" cy="979436"/>
        </a:xfrm>
        <a:prstGeom prst="rect">
          <a:avLst/>
        </a:prstGeom>
      </xdr:spPr>
    </xdr:pic>
    <xdr:clientData/>
  </xdr:twoCellAnchor>
  <xdr:twoCellAnchor editAs="oneCell">
    <xdr:from>
      <xdr:col>4</xdr:col>
      <xdr:colOff>798739</xdr:colOff>
      <xdr:row>70</xdr:row>
      <xdr:rowOff>64461</xdr:rowOff>
    </xdr:from>
    <xdr:to>
      <xdr:col>4</xdr:col>
      <xdr:colOff>2194239</xdr:colOff>
      <xdr:row>70</xdr:row>
      <xdr:rowOff>1012371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723164" y="77559861"/>
          <a:ext cx="1395500" cy="947910"/>
        </a:xfrm>
        <a:prstGeom prst="rect">
          <a:avLst/>
        </a:prstGeom>
      </xdr:spPr>
    </xdr:pic>
    <xdr:clientData/>
  </xdr:twoCellAnchor>
  <xdr:twoCellAnchor editAs="oneCell">
    <xdr:from>
      <xdr:col>4</xdr:col>
      <xdr:colOff>874938</xdr:colOff>
      <xdr:row>69</xdr:row>
      <xdr:rowOff>54429</xdr:rowOff>
    </xdr:from>
    <xdr:to>
      <xdr:col>4</xdr:col>
      <xdr:colOff>2102355</xdr:colOff>
      <xdr:row>69</xdr:row>
      <xdr:rowOff>979714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799363" y="76483029"/>
          <a:ext cx="1227417" cy="925285"/>
        </a:xfrm>
        <a:prstGeom prst="rect">
          <a:avLst/>
        </a:prstGeom>
      </xdr:spPr>
    </xdr:pic>
    <xdr:clientData/>
  </xdr:twoCellAnchor>
  <xdr:twoCellAnchor editAs="oneCell">
    <xdr:from>
      <xdr:col>4</xdr:col>
      <xdr:colOff>81643</xdr:colOff>
      <xdr:row>72</xdr:row>
      <xdr:rowOff>68035</xdr:rowOff>
    </xdr:from>
    <xdr:to>
      <xdr:col>4</xdr:col>
      <xdr:colOff>1442357</xdr:colOff>
      <xdr:row>72</xdr:row>
      <xdr:rowOff>1129013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 flipH="1">
          <a:off x="6463393" y="93576321"/>
          <a:ext cx="1360714" cy="1060978"/>
        </a:xfrm>
        <a:prstGeom prst="rect">
          <a:avLst/>
        </a:prstGeom>
      </xdr:spPr>
    </xdr:pic>
    <xdr:clientData/>
  </xdr:twoCellAnchor>
  <xdr:twoCellAnchor editAs="oneCell">
    <xdr:from>
      <xdr:col>4</xdr:col>
      <xdr:colOff>1580107</xdr:colOff>
      <xdr:row>72</xdr:row>
      <xdr:rowOff>81642</xdr:rowOff>
    </xdr:from>
    <xdr:to>
      <xdr:col>4</xdr:col>
      <xdr:colOff>2686050</xdr:colOff>
      <xdr:row>72</xdr:row>
      <xdr:rowOff>1143000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6504532" y="79939242"/>
          <a:ext cx="1105943" cy="1061358"/>
        </a:xfrm>
        <a:prstGeom prst="rect">
          <a:avLst/>
        </a:prstGeom>
      </xdr:spPr>
    </xdr:pic>
    <xdr:clientData/>
  </xdr:twoCellAnchor>
  <xdr:twoCellAnchor editAs="oneCell">
    <xdr:from>
      <xdr:col>4</xdr:col>
      <xdr:colOff>31932</xdr:colOff>
      <xdr:row>73</xdr:row>
      <xdr:rowOff>36739</xdr:rowOff>
    </xdr:from>
    <xdr:to>
      <xdr:col>4</xdr:col>
      <xdr:colOff>1428750</xdr:colOff>
      <xdr:row>73</xdr:row>
      <xdr:rowOff>1164155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4956357" y="81237364"/>
          <a:ext cx="1396818" cy="1127416"/>
        </a:xfrm>
        <a:prstGeom prst="rect">
          <a:avLst/>
        </a:prstGeom>
      </xdr:spPr>
    </xdr:pic>
    <xdr:clientData/>
  </xdr:twoCellAnchor>
  <xdr:twoCellAnchor editAs="oneCell">
    <xdr:from>
      <xdr:col>4</xdr:col>
      <xdr:colOff>1469736</xdr:colOff>
      <xdr:row>73</xdr:row>
      <xdr:rowOff>69395</xdr:rowOff>
    </xdr:from>
    <xdr:to>
      <xdr:col>4</xdr:col>
      <xdr:colOff>2638426</xdr:colOff>
      <xdr:row>73</xdr:row>
      <xdr:rowOff>1171575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6394161" y="81270020"/>
          <a:ext cx="1168690" cy="1102180"/>
        </a:xfrm>
        <a:prstGeom prst="rect">
          <a:avLst/>
        </a:prstGeom>
      </xdr:spPr>
    </xdr:pic>
    <xdr:clientData/>
  </xdr:twoCellAnchor>
  <xdr:twoCellAnchor editAs="oneCell">
    <xdr:from>
      <xdr:col>4</xdr:col>
      <xdr:colOff>81642</xdr:colOff>
      <xdr:row>74</xdr:row>
      <xdr:rowOff>101383</xdr:rowOff>
    </xdr:from>
    <xdr:to>
      <xdr:col>4</xdr:col>
      <xdr:colOff>1438275</xdr:colOff>
      <xdr:row>74</xdr:row>
      <xdr:rowOff>1183214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006067" y="83730883"/>
          <a:ext cx="1356633" cy="1081831"/>
        </a:xfrm>
        <a:prstGeom prst="rect">
          <a:avLst/>
        </a:prstGeom>
      </xdr:spPr>
    </xdr:pic>
    <xdr:clientData/>
  </xdr:twoCellAnchor>
  <xdr:twoCellAnchor editAs="oneCell">
    <xdr:from>
      <xdr:col>4</xdr:col>
      <xdr:colOff>1553934</xdr:colOff>
      <xdr:row>74</xdr:row>
      <xdr:rowOff>107773</xdr:rowOff>
    </xdr:from>
    <xdr:to>
      <xdr:col>4</xdr:col>
      <xdr:colOff>2656113</xdr:colOff>
      <xdr:row>74</xdr:row>
      <xdr:rowOff>1119868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6478359" y="83737273"/>
          <a:ext cx="1102179" cy="1012095"/>
        </a:xfrm>
        <a:prstGeom prst="rect">
          <a:avLst/>
        </a:prstGeom>
      </xdr:spPr>
    </xdr:pic>
    <xdr:clientData/>
  </xdr:twoCellAnchor>
  <xdr:twoCellAnchor editAs="oneCell">
    <xdr:from>
      <xdr:col>4</xdr:col>
      <xdr:colOff>1889823</xdr:colOff>
      <xdr:row>75</xdr:row>
      <xdr:rowOff>75172</xdr:rowOff>
    </xdr:from>
    <xdr:to>
      <xdr:col>4</xdr:col>
      <xdr:colOff>2591197</xdr:colOff>
      <xdr:row>75</xdr:row>
      <xdr:rowOff>619126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0252773" y="92505772"/>
          <a:ext cx="701374" cy="543954"/>
        </a:xfrm>
        <a:prstGeom prst="rect">
          <a:avLst/>
        </a:prstGeom>
      </xdr:spPr>
    </xdr:pic>
    <xdr:clientData/>
  </xdr:twoCellAnchor>
  <xdr:twoCellAnchor editAs="oneCell">
    <xdr:from>
      <xdr:col>4</xdr:col>
      <xdr:colOff>46265</xdr:colOff>
      <xdr:row>76</xdr:row>
      <xdr:rowOff>66835</xdr:rowOff>
    </xdr:from>
    <xdr:to>
      <xdr:col>4</xdr:col>
      <xdr:colOff>1352550</xdr:colOff>
      <xdr:row>76</xdr:row>
      <xdr:rowOff>1110343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4970690" y="86229985"/>
          <a:ext cx="1306285" cy="1043508"/>
        </a:xfrm>
        <a:prstGeom prst="rect">
          <a:avLst/>
        </a:prstGeom>
      </xdr:spPr>
    </xdr:pic>
    <xdr:clientData/>
  </xdr:twoCellAnchor>
  <xdr:twoCellAnchor editAs="oneCell">
    <xdr:from>
      <xdr:col>4</xdr:col>
      <xdr:colOff>1432832</xdr:colOff>
      <xdr:row>76</xdr:row>
      <xdr:rowOff>46189</xdr:rowOff>
    </xdr:from>
    <xdr:to>
      <xdr:col>4</xdr:col>
      <xdr:colOff>2628900</xdr:colOff>
      <xdr:row>76</xdr:row>
      <xdr:rowOff>1104900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6357257" y="86209339"/>
          <a:ext cx="1196068" cy="1058711"/>
        </a:xfrm>
        <a:prstGeom prst="rect">
          <a:avLst/>
        </a:prstGeom>
      </xdr:spPr>
    </xdr:pic>
    <xdr:clientData/>
  </xdr:twoCellAnchor>
  <xdr:twoCellAnchor editAs="oneCell">
    <xdr:from>
      <xdr:col>4</xdr:col>
      <xdr:colOff>766537</xdr:colOff>
      <xdr:row>77</xdr:row>
      <xdr:rowOff>29935</xdr:rowOff>
    </xdr:from>
    <xdr:to>
      <xdr:col>4</xdr:col>
      <xdr:colOff>2286000</xdr:colOff>
      <xdr:row>77</xdr:row>
      <xdr:rowOff>1064078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5690962" y="87459910"/>
          <a:ext cx="1519463" cy="1034143"/>
        </a:xfrm>
        <a:prstGeom prst="rect">
          <a:avLst/>
        </a:prstGeom>
      </xdr:spPr>
    </xdr:pic>
    <xdr:clientData/>
  </xdr:twoCellAnchor>
  <xdr:twoCellAnchor editAs="oneCell">
    <xdr:from>
      <xdr:col>4</xdr:col>
      <xdr:colOff>798008</xdr:colOff>
      <xdr:row>79</xdr:row>
      <xdr:rowOff>53068</xdr:rowOff>
    </xdr:from>
    <xdr:to>
      <xdr:col>4</xdr:col>
      <xdr:colOff>2305049</xdr:colOff>
      <xdr:row>79</xdr:row>
      <xdr:rowOff>971550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5722433" y="89711893"/>
          <a:ext cx="1507041" cy="918482"/>
        </a:xfrm>
        <a:prstGeom prst="rect">
          <a:avLst/>
        </a:prstGeom>
      </xdr:spPr>
    </xdr:pic>
    <xdr:clientData/>
  </xdr:twoCellAnchor>
  <xdr:twoCellAnchor editAs="oneCell">
    <xdr:from>
      <xdr:col>4</xdr:col>
      <xdr:colOff>781050</xdr:colOff>
      <xdr:row>78</xdr:row>
      <xdr:rowOff>121470</xdr:rowOff>
    </xdr:from>
    <xdr:to>
      <xdr:col>4</xdr:col>
      <xdr:colOff>2305050</xdr:colOff>
      <xdr:row>78</xdr:row>
      <xdr:rowOff>1028700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5705475" y="88675395"/>
          <a:ext cx="1524000" cy="907230"/>
        </a:xfrm>
        <a:prstGeom prst="rect">
          <a:avLst/>
        </a:prstGeom>
      </xdr:spPr>
    </xdr:pic>
    <xdr:clientData/>
  </xdr:twoCellAnchor>
  <xdr:twoCellAnchor editAs="oneCell">
    <xdr:from>
      <xdr:col>4</xdr:col>
      <xdr:colOff>198342</xdr:colOff>
      <xdr:row>82</xdr:row>
      <xdr:rowOff>122464</xdr:rowOff>
    </xdr:from>
    <xdr:to>
      <xdr:col>4</xdr:col>
      <xdr:colOff>2524126</xdr:colOff>
      <xdr:row>82</xdr:row>
      <xdr:rowOff>962025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5122767" y="93067414"/>
          <a:ext cx="2325784" cy="839561"/>
        </a:xfrm>
        <a:prstGeom prst="rect">
          <a:avLst/>
        </a:prstGeom>
      </xdr:spPr>
    </xdr:pic>
    <xdr:clientData/>
  </xdr:twoCellAnchor>
  <xdr:twoCellAnchor editAs="oneCell">
    <xdr:from>
      <xdr:col>4</xdr:col>
      <xdr:colOff>51740</xdr:colOff>
      <xdr:row>83</xdr:row>
      <xdr:rowOff>66674</xdr:rowOff>
    </xdr:from>
    <xdr:to>
      <xdr:col>4</xdr:col>
      <xdr:colOff>1378033</xdr:colOff>
      <xdr:row>83</xdr:row>
      <xdr:rowOff>923925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4976165" y="94145099"/>
          <a:ext cx="1326293" cy="857251"/>
        </a:xfrm>
        <a:prstGeom prst="rect">
          <a:avLst/>
        </a:prstGeom>
      </xdr:spPr>
    </xdr:pic>
    <xdr:clientData/>
  </xdr:twoCellAnchor>
  <xdr:twoCellAnchor editAs="oneCell">
    <xdr:from>
      <xdr:col>4</xdr:col>
      <xdr:colOff>1443717</xdr:colOff>
      <xdr:row>83</xdr:row>
      <xdr:rowOff>71657</xdr:rowOff>
    </xdr:from>
    <xdr:to>
      <xdr:col>4</xdr:col>
      <xdr:colOff>2647950</xdr:colOff>
      <xdr:row>83</xdr:row>
      <xdr:rowOff>990600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6368142" y="94150082"/>
          <a:ext cx="1204233" cy="918943"/>
        </a:xfrm>
        <a:prstGeom prst="rect">
          <a:avLst/>
        </a:prstGeom>
      </xdr:spPr>
    </xdr:pic>
    <xdr:clientData/>
  </xdr:twoCellAnchor>
  <xdr:twoCellAnchor editAs="oneCell">
    <xdr:from>
      <xdr:col>4</xdr:col>
      <xdr:colOff>74840</xdr:colOff>
      <xdr:row>85</xdr:row>
      <xdr:rowOff>47625</xdr:rowOff>
    </xdr:from>
    <xdr:to>
      <xdr:col>4</xdr:col>
      <xdr:colOff>1162050</xdr:colOff>
      <xdr:row>85</xdr:row>
      <xdr:rowOff>970489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4999265" y="96307275"/>
          <a:ext cx="1087210" cy="922864"/>
        </a:xfrm>
        <a:prstGeom prst="rect">
          <a:avLst/>
        </a:prstGeom>
      </xdr:spPr>
    </xdr:pic>
    <xdr:clientData/>
  </xdr:twoCellAnchor>
  <xdr:twoCellAnchor editAs="oneCell">
    <xdr:from>
      <xdr:col>4</xdr:col>
      <xdr:colOff>1294697</xdr:colOff>
      <xdr:row>85</xdr:row>
      <xdr:rowOff>70757</xdr:rowOff>
    </xdr:from>
    <xdr:to>
      <xdr:col>4</xdr:col>
      <xdr:colOff>2626179</xdr:colOff>
      <xdr:row>85</xdr:row>
      <xdr:rowOff>1050470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6219122" y="96330407"/>
          <a:ext cx="1331482" cy="979713"/>
        </a:xfrm>
        <a:prstGeom prst="rect">
          <a:avLst/>
        </a:prstGeom>
      </xdr:spPr>
    </xdr:pic>
    <xdr:clientData/>
  </xdr:twoCellAnchor>
  <xdr:twoCellAnchor editAs="oneCell">
    <xdr:from>
      <xdr:col>4</xdr:col>
      <xdr:colOff>93809</xdr:colOff>
      <xdr:row>86</xdr:row>
      <xdr:rowOff>68036</xdr:rowOff>
    </xdr:from>
    <xdr:to>
      <xdr:col>4</xdr:col>
      <xdr:colOff>1276350</xdr:colOff>
      <xdr:row>86</xdr:row>
      <xdr:rowOff>1029465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5018234" y="97470686"/>
          <a:ext cx="1182541" cy="961429"/>
        </a:xfrm>
        <a:prstGeom prst="rect">
          <a:avLst/>
        </a:prstGeom>
      </xdr:spPr>
    </xdr:pic>
    <xdr:clientData/>
  </xdr:twoCellAnchor>
  <xdr:twoCellAnchor editAs="oneCell">
    <xdr:from>
      <xdr:col>4</xdr:col>
      <xdr:colOff>1327938</xdr:colOff>
      <xdr:row>86</xdr:row>
      <xdr:rowOff>72118</xdr:rowOff>
    </xdr:from>
    <xdr:to>
      <xdr:col>4</xdr:col>
      <xdr:colOff>2638426</xdr:colOff>
      <xdr:row>86</xdr:row>
      <xdr:rowOff>1002392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6252363" y="97474768"/>
          <a:ext cx="1310488" cy="930274"/>
        </a:xfrm>
        <a:prstGeom prst="rect">
          <a:avLst/>
        </a:prstGeom>
      </xdr:spPr>
    </xdr:pic>
    <xdr:clientData/>
  </xdr:twoCellAnchor>
  <xdr:twoCellAnchor editAs="oneCell">
    <xdr:from>
      <xdr:col>4</xdr:col>
      <xdr:colOff>59872</xdr:colOff>
      <xdr:row>88</xdr:row>
      <xdr:rowOff>36644</xdr:rowOff>
    </xdr:from>
    <xdr:to>
      <xdr:col>4</xdr:col>
      <xdr:colOff>1247775</xdr:colOff>
      <xdr:row>88</xdr:row>
      <xdr:rowOff>949381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4984297" y="99649094"/>
          <a:ext cx="1187903" cy="912737"/>
        </a:xfrm>
        <a:prstGeom prst="rect">
          <a:avLst/>
        </a:prstGeom>
      </xdr:spPr>
    </xdr:pic>
    <xdr:clientData/>
  </xdr:twoCellAnchor>
  <xdr:twoCellAnchor editAs="oneCell">
    <xdr:from>
      <xdr:col>4</xdr:col>
      <xdr:colOff>1322614</xdr:colOff>
      <xdr:row>88</xdr:row>
      <xdr:rowOff>64630</xdr:rowOff>
    </xdr:from>
    <xdr:to>
      <xdr:col>4</xdr:col>
      <xdr:colOff>2638425</xdr:colOff>
      <xdr:row>88</xdr:row>
      <xdr:rowOff>1009650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6247039" y="99677080"/>
          <a:ext cx="1315811" cy="945020"/>
        </a:xfrm>
        <a:prstGeom prst="rect">
          <a:avLst/>
        </a:prstGeom>
      </xdr:spPr>
    </xdr:pic>
    <xdr:clientData/>
  </xdr:twoCellAnchor>
  <xdr:twoCellAnchor editAs="oneCell">
    <xdr:from>
      <xdr:col>4</xdr:col>
      <xdr:colOff>50663</xdr:colOff>
      <xdr:row>89</xdr:row>
      <xdr:rowOff>48986</xdr:rowOff>
    </xdr:from>
    <xdr:to>
      <xdr:col>4</xdr:col>
      <xdr:colOff>1371596</xdr:colOff>
      <xdr:row>89</xdr:row>
      <xdr:rowOff>1009650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4975088" y="100737761"/>
          <a:ext cx="1320933" cy="960664"/>
        </a:xfrm>
        <a:prstGeom prst="rect">
          <a:avLst/>
        </a:prstGeom>
      </xdr:spPr>
    </xdr:pic>
    <xdr:clientData/>
  </xdr:twoCellAnchor>
  <xdr:twoCellAnchor editAs="oneCell">
    <xdr:from>
      <xdr:col>4</xdr:col>
      <xdr:colOff>1454603</xdr:colOff>
      <xdr:row>89</xdr:row>
      <xdr:rowOff>35378</xdr:rowOff>
    </xdr:from>
    <xdr:to>
      <xdr:col>4</xdr:col>
      <xdr:colOff>2523600</xdr:colOff>
      <xdr:row>89</xdr:row>
      <xdr:rowOff>1000125</xdr:rowOff>
    </xdr:to>
    <xdr:pic>
      <xdr:nvPicPr>
        <xdr:cNvPr id="136" name="Imagen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6379028" y="100724153"/>
          <a:ext cx="1068997" cy="964747"/>
        </a:xfrm>
        <a:prstGeom prst="rect">
          <a:avLst/>
        </a:prstGeom>
      </xdr:spPr>
    </xdr:pic>
    <xdr:clientData/>
  </xdr:twoCellAnchor>
  <xdr:twoCellAnchor editAs="oneCell">
    <xdr:from>
      <xdr:col>4</xdr:col>
      <xdr:colOff>114232</xdr:colOff>
      <xdr:row>90</xdr:row>
      <xdr:rowOff>108856</xdr:rowOff>
    </xdr:from>
    <xdr:to>
      <xdr:col>4</xdr:col>
      <xdr:colOff>1457326</xdr:colOff>
      <xdr:row>90</xdr:row>
      <xdr:rowOff>1021369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5038657" y="101883481"/>
          <a:ext cx="1343094" cy="912513"/>
        </a:xfrm>
        <a:prstGeom prst="rect">
          <a:avLst/>
        </a:prstGeom>
      </xdr:spPr>
    </xdr:pic>
    <xdr:clientData/>
  </xdr:twoCellAnchor>
  <xdr:twoCellAnchor editAs="oneCell">
    <xdr:from>
      <xdr:col>4</xdr:col>
      <xdr:colOff>1470933</xdr:colOff>
      <xdr:row>90</xdr:row>
      <xdr:rowOff>77890</xdr:rowOff>
    </xdr:from>
    <xdr:to>
      <xdr:col>4</xdr:col>
      <xdr:colOff>2628901</xdr:colOff>
      <xdr:row>90</xdr:row>
      <xdr:rowOff>1013257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6395358" y="101852515"/>
          <a:ext cx="1157968" cy="935367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91</xdr:row>
      <xdr:rowOff>95918</xdr:rowOff>
    </xdr:from>
    <xdr:to>
      <xdr:col>4</xdr:col>
      <xdr:colOff>1209676</xdr:colOff>
      <xdr:row>91</xdr:row>
      <xdr:rowOff>1001249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5019675" y="103137368"/>
          <a:ext cx="1114426" cy="905331"/>
        </a:xfrm>
        <a:prstGeom prst="rect">
          <a:avLst/>
        </a:prstGeom>
      </xdr:spPr>
    </xdr:pic>
    <xdr:clientData/>
  </xdr:twoCellAnchor>
  <xdr:twoCellAnchor editAs="oneCell">
    <xdr:from>
      <xdr:col>4</xdr:col>
      <xdr:colOff>1255939</xdr:colOff>
      <xdr:row>91</xdr:row>
      <xdr:rowOff>92528</xdr:rowOff>
    </xdr:from>
    <xdr:to>
      <xdr:col>4</xdr:col>
      <xdr:colOff>2533650</xdr:colOff>
      <xdr:row>91</xdr:row>
      <xdr:rowOff>1016779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6180364" y="103133978"/>
          <a:ext cx="1277711" cy="924251"/>
        </a:xfrm>
        <a:prstGeom prst="rect">
          <a:avLst/>
        </a:prstGeom>
      </xdr:spPr>
    </xdr:pic>
    <xdr:clientData/>
  </xdr:twoCellAnchor>
  <xdr:twoCellAnchor editAs="oneCell">
    <xdr:from>
      <xdr:col>4</xdr:col>
      <xdr:colOff>102647</xdr:colOff>
      <xdr:row>92</xdr:row>
      <xdr:rowOff>95250</xdr:rowOff>
    </xdr:from>
    <xdr:to>
      <xdr:col>4</xdr:col>
      <xdr:colOff>1333500</xdr:colOff>
      <xdr:row>92</xdr:row>
      <xdr:rowOff>807774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5027072" y="104251125"/>
          <a:ext cx="1230853" cy="712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1417003</xdr:colOff>
      <xdr:row>92</xdr:row>
      <xdr:rowOff>89806</xdr:rowOff>
    </xdr:from>
    <xdr:to>
      <xdr:col>4</xdr:col>
      <xdr:colOff>2689502</xdr:colOff>
      <xdr:row>92</xdr:row>
      <xdr:rowOff>765746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6341428" y="104245681"/>
          <a:ext cx="1272499" cy="675940"/>
        </a:xfrm>
        <a:prstGeom prst="rect">
          <a:avLst/>
        </a:prstGeom>
      </xdr:spPr>
    </xdr:pic>
    <xdr:clientData/>
  </xdr:twoCellAnchor>
  <xdr:twoCellAnchor editAs="oneCell">
    <xdr:from>
      <xdr:col>4</xdr:col>
      <xdr:colOff>63187</xdr:colOff>
      <xdr:row>93</xdr:row>
      <xdr:rowOff>34017</xdr:rowOff>
    </xdr:from>
    <xdr:to>
      <xdr:col>4</xdr:col>
      <xdr:colOff>1467539</xdr:colOff>
      <xdr:row>93</xdr:row>
      <xdr:rowOff>1038225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4987612" y="105056667"/>
          <a:ext cx="1404352" cy="1004208"/>
        </a:xfrm>
        <a:prstGeom prst="rect">
          <a:avLst/>
        </a:prstGeom>
      </xdr:spPr>
    </xdr:pic>
    <xdr:clientData/>
  </xdr:twoCellAnchor>
  <xdr:twoCellAnchor editAs="oneCell">
    <xdr:from>
      <xdr:col>4</xdr:col>
      <xdr:colOff>1564822</xdr:colOff>
      <xdr:row>93</xdr:row>
      <xdr:rowOff>57568</xdr:rowOff>
    </xdr:from>
    <xdr:to>
      <xdr:col>4</xdr:col>
      <xdr:colOff>2553560</xdr:colOff>
      <xdr:row>93</xdr:row>
      <xdr:rowOff>1038226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6489247" y="105080218"/>
          <a:ext cx="988738" cy="980658"/>
        </a:xfrm>
        <a:prstGeom prst="rect">
          <a:avLst/>
        </a:prstGeom>
      </xdr:spPr>
    </xdr:pic>
    <xdr:clientData/>
  </xdr:twoCellAnchor>
  <xdr:twoCellAnchor editAs="oneCell">
    <xdr:from>
      <xdr:col>4</xdr:col>
      <xdr:colOff>842282</xdr:colOff>
      <xdr:row>94</xdr:row>
      <xdr:rowOff>88446</xdr:rowOff>
    </xdr:from>
    <xdr:to>
      <xdr:col>4</xdr:col>
      <xdr:colOff>2058229</xdr:colOff>
      <xdr:row>94</xdr:row>
      <xdr:rowOff>1105815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5766707" y="106263621"/>
          <a:ext cx="1215947" cy="1017369"/>
        </a:xfrm>
        <a:prstGeom prst="rect">
          <a:avLst/>
        </a:prstGeom>
      </xdr:spPr>
    </xdr:pic>
    <xdr:clientData/>
  </xdr:twoCellAnchor>
  <xdr:twoCellAnchor editAs="oneCell">
    <xdr:from>
      <xdr:col>4</xdr:col>
      <xdr:colOff>808264</xdr:colOff>
      <xdr:row>95</xdr:row>
      <xdr:rowOff>183382</xdr:rowOff>
    </xdr:from>
    <xdr:to>
      <xdr:col>4</xdr:col>
      <xdr:colOff>2171699</xdr:colOff>
      <xdr:row>95</xdr:row>
      <xdr:rowOff>1097762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9171214" y="117950482"/>
          <a:ext cx="1363435" cy="914380"/>
        </a:xfrm>
        <a:prstGeom prst="rect">
          <a:avLst/>
        </a:prstGeom>
      </xdr:spPr>
    </xdr:pic>
    <xdr:clientData/>
  </xdr:twoCellAnchor>
  <xdr:twoCellAnchor editAs="oneCell">
    <xdr:from>
      <xdr:col>4</xdr:col>
      <xdr:colOff>182590</xdr:colOff>
      <xdr:row>96</xdr:row>
      <xdr:rowOff>149679</xdr:rowOff>
    </xdr:from>
    <xdr:to>
      <xdr:col>4</xdr:col>
      <xdr:colOff>1347107</xdr:colOff>
      <xdr:row>96</xdr:row>
      <xdr:rowOff>959048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6564340" y="124137965"/>
          <a:ext cx="1164517" cy="809369"/>
        </a:xfrm>
        <a:prstGeom prst="rect">
          <a:avLst/>
        </a:prstGeom>
      </xdr:spPr>
    </xdr:pic>
    <xdr:clientData/>
  </xdr:twoCellAnchor>
  <xdr:twoCellAnchor editAs="oneCell">
    <xdr:from>
      <xdr:col>4</xdr:col>
      <xdr:colOff>1351189</xdr:colOff>
      <xdr:row>96</xdr:row>
      <xdr:rowOff>106934</xdr:rowOff>
    </xdr:from>
    <xdr:to>
      <xdr:col>4</xdr:col>
      <xdr:colOff>2657475</xdr:colOff>
      <xdr:row>96</xdr:row>
      <xdr:rowOff>1005237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6275614" y="108749084"/>
          <a:ext cx="1306286" cy="898303"/>
        </a:xfrm>
        <a:prstGeom prst="rect">
          <a:avLst/>
        </a:prstGeom>
      </xdr:spPr>
    </xdr:pic>
    <xdr:clientData/>
  </xdr:twoCellAnchor>
  <xdr:twoCellAnchor editAs="oneCell">
    <xdr:from>
      <xdr:col>4</xdr:col>
      <xdr:colOff>154928</xdr:colOff>
      <xdr:row>97</xdr:row>
      <xdr:rowOff>108857</xdr:rowOff>
    </xdr:from>
    <xdr:to>
      <xdr:col>4</xdr:col>
      <xdr:colOff>1400175</xdr:colOff>
      <xdr:row>97</xdr:row>
      <xdr:rowOff>1058417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5079353" y="110017832"/>
          <a:ext cx="1245247" cy="949560"/>
        </a:xfrm>
        <a:prstGeom prst="rect">
          <a:avLst/>
        </a:prstGeom>
      </xdr:spPr>
    </xdr:pic>
    <xdr:clientData/>
  </xdr:twoCellAnchor>
  <xdr:twoCellAnchor editAs="oneCell">
    <xdr:from>
      <xdr:col>4</xdr:col>
      <xdr:colOff>1385207</xdr:colOff>
      <xdr:row>97</xdr:row>
      <xdr:rowOff>136071</xdr:rowOff>
    </xdr:from>
    <xdr:to>
      <xdr:col>4</xdr:col>
      <xdr:colOff>2600325</xdr:colOff>
      <xdr:row>97</xdr:row>
      <xdr:rowOff>843440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6309632" y="110045046"/>
          <a:ext cx="1215118" cy="707369"/>
        </a:xfrm>
        <a:prstGeom prst="rect">
          <a:avLst/>
        </a:prstGeom>
      </xdr:spPr>
    </xdr:pic>
    <xdr:clientData/>
  </xdr:twoCellAnchor>
  <xdr:twoCellAnchor editAs="oneCell">
    <xdr:from>
      <xdr:col>4</xdr:col>
      <xdr:colOff>231320</xdr:colOff>
      <xdr:row>99</xdr:row>
      <xdr:rowOff>70962</xdr:rowOff>
    </xdr:from>
    <xdr:to>
      <xdr:col>4</xdr:col>
      <xdr:colOff>1171309</xdr:colOff>
      <xdr:row>99</xdr:row>
      <xdr:rowOff>1175343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6613070" y="127855641"/>
          <a:ext cx="939989" cy="1104381"/>
        </a:xfrm>
        <a:prstGeom prst="rect">
          <a:avLst/>
        </a:prstGeom>
      </xdr:spPr>
    </xdr:pic>
    <xdr:clientData/>
  </xdr:twoCellAnchor>
  <xdr:twoCellAnchor editAs="oneCell">
    <xdr:from>
      <xdr:col>4</xdr:col>
      <xdr:colOff>1289957</xdr:colOff>
      <xdr:row>99</xdr:row>
      <xdr:rowOff>90220</xdr:rowOff>
    </xdr:from>
    <xdr:to>
      <xdr:col>4</xdr:col>
      <xdr:colOff>2628901</xdr:colOff>
      <xdr:row>99</xdr:row>
      <xdr:rowOff>975116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6214382" y="112532845"/>
          <a:ext cx="1338944" cy="884896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100</xdr:row>
      <xdr:rowOff>23836</xdr:rowOff>
    </xdr:from>
    <xdr:to>
      <xdr:col>4</xdr:col>
      <xdr:colOff>1107286</xdr:colOff>
      <xdr:row>100</xdr:row>
      <xdr:rowOff>1101738</xdr:rowOff>
    </xdr:to>
    <xdr:pic>
      <xdr:nvPicPr>
        <xdr:cNvPr id="153" name="Imagen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6667500" y="129073979"/>
          <a:ext cx="821536" cy="1077902"/>
        </a:xfrm>
        <a:prstGeom prst="rect">
          <a:avLst/>
        </a:prstGeom>
      </xdr:spPr>
    </xdr:pic>
    <xdr:clientData/>
  </xdr:twoCellAnchor>
  <xdr:twoCellAnchor editAs="oneCell">
    <xdr:from>
      <xdr:col>4</xdr:col>
      <xdr:colOff>1728108</xdr:colOff>
      <xdr:row>100</xdr:row>
      <xdr:rowOff>111322</xdr:rowOff>
    </xdr:from>
    <xdr:to>
      <xdr:col>4</xdr:col>
      <xdr:colOff>2531810</xdr:colOff>
      <xdr:row>100</xdr:row>
      <xdr:rowOff>1052630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8109858" y="129161465"/>
          <a:ext cx="803702" cy="941308"/>
        </a:xfrm>
        <a:prstGeom prst="rect">
          <a:avLst/>
        </a:prstGeom>
      </xdr:spPr>
    </xdr:pic>
    <xdr:clientData/>
  </xdr:twoCellAnchor>
  <xdr:twoCellAnchor editAs="oneCell">
    <xdr:from>
      <xdr:col>4</xdr:col>
      <xdr:colOff>943840</xdr:colOff>
      <xdr:row>101</xdr:row>
      <xdr:rowOff>81643</xdr:rowOff>
    </xdr:from>
    <xdr:to>
      <xdr:col>4</xdr:col>
      <xdr:colOff>1843369</xdr:colOff>
      <xdr:row>101</xdr:row>
      <xdr:rowOff>1123486</xdr:rowOff>
    </xdr:to>
    <xdr:pic>
      <xdr:nvPicPr>
        <xdr:cNvPr id="155" name="Imagen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7325590" y="130397250"/>
          <a:ext cx="899529" cy="1041843"/>
        </a:xfrm>
        <a:prstGeom prst="rect">
          <a:avLst/>
        </a:prstGeom>
      </xdr:spPr>
    </xdr:pic>
    <xdr:clientData/>
  </xdr:twoCellAnchor>
  <xdr:twoCellAnchor editAs="oneCell">
    <xdr:from>
      <xdr:col>4</xdr:col>
      <xdr:colOff>925286</xdr:colOff>
      <xdr:row>102</xdr:row>
      <xdr:rowOff>149679</xdr:rowOff>
    </xdr:from>
    <xdr:to>
      <xdr:col>4</xdr:col>
      <xdr:colOff>1891143</xdr:colOff>
      <xdr:row>102</xdr:row>
      <xdr:rowOff>1133071</xdr:rowOff>
    </xdr:to>
    <xdr:pic>
      <xdr:nvPicPr>
        <xdr:cNvPr id="156" name="Imagen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7307036" y="131730750"/>
          <a:ext cx="965857" cy="983392"/>
        </a:xfrm>
        <a:prstGeom prst="rect">
          <a:avLst/>
        </a:prstGeom>
      </xdr:spPr>
    </xdr:pic>
    <xdr:clientData/>
  </xdr:twoCellAnchor>
  <xdr:twoCellAnchor editAs="oneCell">
    <xdr:from>
      <xdr:col>4</xdr:col>
      <xdr:colOff>802821</xdr:colOff>
      <xdr:row>103</xdr:row>
      <xdr:rowOff>75952</xdr:rowOff>
    </xdr:from>
    <xdr:to>
      <xdr:col>4</xdr:col>
      <xdr:colOff>2183488</xdr:colOff>
      <xdr:row>103</xdr:row>
      <xdr:rowOff>1198416</xdr:rowOff>
    </xdr:to>
    <xdr:pic>
      <xdr:nvPicPr>
        <xdr:cNvPr id="157" name="Imagen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7184571" y="132922488"/>
          <a:ext cx="1380667" cy="1122464"/>
        </a:xfrm>
        <a:prstGeom prst="rect">
          <a:avLst/>
        </a:prstGeom>
      </xdr:spPr>
    </xdr:pic>
    <xdr:clientData/>
  </xdr:twoCellAnchor>
  <xdr:twoCellAnchor editAs="oneCell">
    <xdr:from>
      <xdr:col>4</xdr:col>
      <xdr:colOff>911679</xdr:colOff>
      <xdr:row>104</xdr:row>
      <xdr:rowOff>54793</xdr:rowOff>
    </xdr:from>
    <xdr:to>
      <xdr:col>4</xdr:col>
      <xdr:colOff>1991465</xdr:colOff>
      <xdr:row>104</xdr:row>
      <xdr:rowOff>1157333</xdr:rowOff>
    </xdr:to>
    <xdr:pic>
      <xdr:nvPicPr>
        <xdr:cNvPr id="158" name="Imagen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7293429" y="134166793"/>
          <a:ext cx="1079786" cy="1102540"/>
        </a:xfrm>
        <a:prstGeom prst="rect">
          <a:avLst/>
        </a:prstGeom>
      </xdr:spPr>
    </xdr:pic>
    <xdr:clientData/>
  </xdr:twoCellAnchor>
  <xdr:twoCellAnchor editAs="oneCell">
    <xdr:from>
      <xdr:col>4</xdr:col>
      <xdr:colOff>647071</xdr:colOff>
      <xdr:row>105</xdr:row>
      <xdr:rowOff>130630</xdr:rowOff>
    </xdr:from>
    <xdr:to>
      <xdr:col>4</xdr:col>
      <xdr:colOff>2473033</xdr:colOff>
      <xdr:row>105</xdr:row>
      <xdr:rowOff>1139868</xdr:rowOff>
    </xdr:to>
    <xdr:pic>
      <xdr:nvPicPr>
        <xdr:cNvPr id="159" name="Imagen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9010021" y="135633280"/>
          <a:ext cx="1825962" cy="1009238"/>
        </a:xfrm>
        <a:prstGeom prst="rect">
          <a:avLst/>
        </a:prstGeom>
      </xdr:spPr>
    </xdr:pic>
    <xdr:clientData/>
  </xdr:twoCellAnchor>
  <xdr:twoCellAnchor editAs="oneCell">
    <xdr:from>
      <xdr:col>4</xdr:col>
      <xdr:colOff>898072</xdr:colOff>
      <xdr:row>106</xdr:row>
      <xdr:rowOff>136071</xdr:rowOff>
    </xdr:from>
    <xdr:to>
      <xdr:col>4</xdr:col>
      <xdr:colOff>1888155</xdr:colOff>
      <xdr:row>106</xdr:row>
      <xdr:rowOff>1123248</xdr:rowOff>
    </xdr:to>
    <xdr:pic>
      <xdr:nvPicPr>
        <xdr:cNvPr id="160" name="Imagen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7279822" y="136779000"/>
          <a:ext cx="990083" cy="987177"/>
        </a:xfrm>
        <a:prstGeom prst="rect">
          <a:avLst/>
        </a:prstGeom>
      </xdr:spPr>
    </xdr:pic>
    <xdr:clientData/>
  </xdr:twoCellAnchor>
  <xdr:twoCellAnchor editAs="oneCell">
    <xdr:from>
      <xdr:col>4</xdr:col>
      <xdr:colOff>1019176</xdr:colOff>
      <xdr:row>107</xdr:row>
      <xdr:rowOff>217714</xdr:rowOff>
    </xdr:from>
    <xdr:to>
      <xdr:col>4</xdr:col>
      <xdr:colOff>2134962</xdr:colOff>
      <xdr:row>107</xdr:row>
      <xdr:rowOff>1183631</xdr:rowOff>
    </xdr:to>
    <xdr:pic>
      <xdr:nvPicPr>
        <xdr:cNvPr id="161" name="Imagen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9239251" y="131919889"/>
          <a:ext cx="1115786" cy="965917"/>
        </a:xfrm>
        <a:prstGeom prst="rect">
          <a:avLst/>
        </a:prstGeom>
      </xdr:spPr>
    </xdr:pic>
    <xdr:clientData/>
  </xdr:twoCellAnchor>
  <xdr:twoCellAnchor editAs="oneCell">
    <xdr:from>
      <xdr:col>4</xdr:col>
      <xdr:colOff>44903</xdr:colOff>
      <xdr:row>59</xdr:row>
      <xdr:rowOff>121103</xdr:rowOff>
    </xdr:from>
    <xdr:to>
      <xdr:col>4</xdr:col>
      <xdr:colOff>1333500</xdr:colOff>
      <xdr:row>59</xdr:row>
      <xdr:rowOff>1087210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4969328" y="64919678"/>
          <a:ext cx="1288597" cy="966107"/>
        </a:xfrm>
        <a:prstGeom prst="rect">
          <a:avLst/>
        </a:prstGeom>
      </xdr:spPr>
    </xdr:pic>
    <xdr:clientData/>
  </xdr:twoCellAnchor>
  <xdr:twoCellAnchor editAs="oneCell">
    <xdr:from>
      <xdr:col>4</xdr:col>
      <xdr:colOff>1402558</xdr:colOff>
      <xdr:row>59</xdr:row>
      <xdr:rowOff>122463</xdr:rowOff>
    </xdr:from>
    <xdr:to>
      <xdr:col>4</xdr:col>
      <xdr:colOff>2581275</xdr:colOff>
      <xdr:row>59</xdr:row>
      <xdr:rowOff>1024656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6326983" y="64921038"/>
          <a:ext cx="1178717" cy="902193"/>
        </a:xfrm>
        <a:prstGeom prst="rect">
          <a:avLst/>
        </a:prstGeom>
      </xdr:spPr>
    </xdr:pic>
    <xdr:clientData/>
  </xdr:twoCellAnchor>
  <xdr:twoCellAnchor editAs="oneCell">
    <xdr:from>
      <xdr:col>4</xdr:col>
      <xdr:colOff>990601</xdr:colOff>
      <xdr:row>8</xdr:row>
      <xdr:rowOff>57151</xdr:rowOff>
    </xdr:from>
    <xdr:to>
      <xdr:col>4</xdr:col>
      <xdr:colOff>2095500</xdr:colOff>
      <xdr:row>8</xdr:row>
      <xdr:rowOff>1171453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3551" y="6238876"/>
          <a:ext cx="1104899" cy="1114302"/>
        </a:xfrm>
        <a:prstGeom prst="rect">
          <a:avLst/>
        </a:prstGeom>
      </xdr:spPr>
    </xdr:pic>
    <xdr:clientData/>
  </xdr:twoCellAnchor>
  <xdr:twoCellAnchor editAs="oneCell">
    <xdr:from>
      <xdr:col>4</xdr:col>
      <xdr:colOff>1485900</xdr:colOff>
      <xdr:row>11</xdr:row>
      <xdr:rowOff>152400</xdr:rowOff>
    </xdr:from>
    <xdr:to>
      <xdr:col>4</xdr:col>
      <xdr:colOff>2585740</xdr:colOff>
      <xdr:row>11</xdr:row>
      <xdr:rowOff>1114760</xdr:rowOff>
    </xdr:to>
    <xdr:pic>
      <xdr:nvPicPr>
        <xdr:cNvPr id="165" name="Imagen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0325" y="9029700"/>
          <a:ext cx="1099840" cy="962360"/>
        </a:xfrm>
        <a:prstGeom prst="rect">
          <a:avLst/>
        </a:prstGeom>
      </xdr:spPr>
    </xdr:pic>
    <xdr:clientData/>
  </xdr:twoCellAnchor>
  <xdr:twoCellAnchor editAs="oneCell">
    <xdr:from>
      <xdr:col>4</xdr:col>
      <xdr:colOff>188101</xdr:colOff>
      <xdr:row>11</xdr:row>
      <xdr:rowOff>130951</xdr:rowOff>
    </xdr:from>
    <xdr:to>
      <xdr:col>4</xdr:col>
      <xdr:colOff>1219201</xdr:colOff>
      <xdr:row>11</xdr:row>
      <xdr:rowOff>1162051</xdr:rowOff>
    </xdr:to>
    <xdr:pic>
      <xdr:nvPicPr>
        <xdr:cNvPr id="166" name="Imagen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1051" y="10113151"/>
          <a:ext cx="1031100" cy="1031100"/>
        </a:xfrm>
        <a:prstGeom prst="rect">
          <a:avLst/>
        </a:prstGeom>
      </xdr:spPr>
    </xdr:pic>
    <xdr:clientData/>
  </xdr:twoCellAnchor>
  <xdr:twoCellAnchor editAs="oneCell">
    <xdr:from>
      <xdr:col>4</xdr:col>
      <xdr:colOff>828675</xdr:colOff>
      <xdr:row>34</xdr:row>
      <xdr:rowOff>68051</xdr:rowOff>
    </xdr:from>
    <xdr:to>
      <xdr:col>4</xdr:col>
      <xdr:colOff>2209800</xdr:colOff>
      <xdr:row>34</xdr:row>
      <xdr:rowOff>895350</xdr:rowOff>
    </xdr:to>
    <xdr:pic>
      <xdr:nvPicPr>
        <xdr:cNvPr id="167" name="Imagen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0" y="35843951"/>
          <a:ext cx="1381125" cy="827299"/>
        </a:xfrm>
        <a:prstGeom prst="rect">
          <a:avLst/>
        </a:prstGeom>
      </xdr:spPr>
    </xdr:pic>
    <xdr:clientData/>
  </xdr:twoCellAnchor>
  <xdr:twoCellAnchor editAs="oneCell">
    <xdr:from>
      <xdr:col>4</xdr:col>
      <xdr:colOff>740550</xdr:colOff>
      <xdr:row>33</xdr:row>
      <xdr:rowOff>82998</xdr:rowOff>
    </xdr:from>
    <xdr:to>
      <xdr:col>4</xdr:col>
      <xdr:colOff>2242458</xdr:colOff>
      <xdr:row>33</xdr:row>
      <xdr:rowOff>1007249</xdr:rowOff>
    </xdr:to>
    <xdr:pic>
      <xdr:nvPicPr>
        <xdr:cNvPr id="168" name="Imagen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4975" y="34773048"/>
          <a:ext cx="1501908" cy="924251"/>
        </a:xfrm>
        <a:prstGeom prst="rect">
          <a:avLst/>
        </a:prstGeom>
      </xdr:spPr>
    </xdr:pic>
    <xdr:clientData/>
  </xdr:twoCellAnchor>
  <xdr:twoCellAnchor editAs="oneCell">
    <xdr:from>
      <xdr:col>4</xdr:col>
      <xdr:colOff>747675</xdr:colOff>
      <xdr:row>35</xdr:row>
      <xdr:rowOff>66801</xdr:rowOff>
    </xdr:from>
    <xdr:to>
      <xdr:col>4</xdr:col>
      <xdr:colOff>2254834</xdr:colOff>
      <xdr:row>35</xdr:row>
      <xdr:rowOff>985800</xdr:rowOff>
    </xdr:to>
    <xdr:pic>
      <xdr:nvPicPr>
        <xdr:cNvPr id="169" name="Imagen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2100" y="36823776"/>
          <a:ext cx="1507159" cy="918999"/>
        </a:xfrm>
        <a:prstGeom prst="rect">
          <a:avLst/>
        </a:prstGeom>
      </xdr:spPr>
    </xdr:pic>
    <xdr:clientData/>
  </xdr:twoCellAnchor>
  <xdr:twoCellAnchor editAs="oneCell">
    <xdr:from>
      <xdr:col>4</xdr:col>
      <xdr:colOff>1390651</xdr:colOff>
      <xdr:row>55</xdr:row>
      <xdr:rowOff>76200</xdr:rowOff>
    </xdr:from>
    <xdr:to>
      <xdr:col>4</xdr:col>
      <xdr:colOff>2674435</xdr:colOff>
      <xdr:row>55</xdr:row>
      <xdr:rowOff>1009650</xdr:rowOff>
    </xdr:to>
    <xdr:pic>
      <xdr:nvPicPr>
        <xdr:cNvPr id="170" name="Imagen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076" y="60226575"/>
          <a:ext cx="1283784" cy="93345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71</xdr:row>
      <xdr:rowOff>152400</xdr:rowOff>
    </xdr:from>
    <xdr:to>
      <xdr:col>4</xdr:col>
      <xdr:colOff>1457324</xdr:colOff>
      <xdr:row>71</xdr:row>
      <xdr:rowOff>1079893</xdr:rowOff>
    </xdr:to>
    <xdr:pic>
      <xdr:nvPicPr>
        <xdr:cNvPr id="171" name="Imagen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0575" y="87410925"/>
          <a:ext cx="1409699" cy="927493"/>
        </a:xfrm>
        <a:prstGeom prst="rect">
          <a:avLst/>
        </a:prstGeom>
      </xdr:spPr>
    </xdr:pic>
    <xdr:clientData/>
  </xdr:twoCellAnchor>
  <xdr:twoCellAnchor editAs="oneCell">
    <xdr:from>
      <xdr:col>4</xdr:col>
      <xdr:colOff>1540651</xdr:colOff>
      <xdr:row>71</xdr:row>
      <xdr:rowOff>140475</xdr:rowOff>
    </xdr:from>
    <xdr:to>
      <xdr:col>4</xdr:col>
      <xdr:colOff>2676525</xdr:colOff>
      <xdr:row>71</xdr:row>
      <xdr:rowOff>1064268</xdr:rowOff>
    </xdr:to>
    <xdr:pic>
      <xdr:nvPicPr>
        <xdr:cNvPr id="172" name="Imagen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5076" y="78731250"/>
          <a:ext cx="1135874" cy="923793"/>
        </a:xfrm>
        <a:prstGeom prst="rect">
          <a:avLst/>
        </a:prstGeom>
      </xdr:spPr>
    </xdr:pic>
    <xdr:clientData/>
  </xdr:twoCellAnchor>
  <xdr:twoCellAnchor editAs="oneCell">
    <xdr:from>
      <xdr:col>4</xdr:col>
      <xdr:colOff>1889832</xdr:colOff>
      <xdr:row>75</xdr:row>
      <xdr:rowOff>702388</xdr:rowOff>
    </xdr:from>
    <xdr:to>
      <xdr:col>4</xdr:col>
      <xdr:colOff>2581275</xdr:colOff>
      <xdr:row>75</xdr:row>
      <xdr:rowOff>1191837</xdr:rowOff>
    </xdr:to>
    <xdr:pic>
      <xdr:nvPicPr>
        <xdr:cNvPr id="173" name="Imagen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2782" y="93132988"/>
          <a:ext cx="691443" cy="489449"/>
        </a:xfrm>
        <a:prstGeom prst="rect">
          <a:avLst/>
        </a:prstGeom>
      </xdr:spPr>
    </xdr:pic>
    <xdr:clientData/>
  </xdr:twoCellAnchor>
  <xdr:twoCellAnchor editAs="oneCell">
    <xdr:from>
      <xdr:col>4</xdr:col>
      <xdr:colOff>494615</xdr:colOff>
      <xdr:row>75</xdr:row>
      <xdr:rowOff>677085</xdr:rowOff>
    </xdr:from>
    <xdr:to>
      <xdr:col>4</xdr:col>
      <xdr:colOff>1265639</xdr:colOff>
      <xdr:row>75</xdr:row>
      <xdr:rowOff>1190166</xdr:rowOff>
    </xdr:to>
    <xdr:pic>
      <xdr:nvPicPr>
        <xdr:cNvPr id="174" name="Imagen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7565" y="93107685"/>
          <a:ext cx="771024" cy="513081"/>
        </a:xfrm>
        <a:prstGeom prst="rect">
          <a:avLst/>
        </a:prstGeom>
      </xdr:spPr>
    </xdr:pic>
    <xdr:clientData/>
  </xdr:twoCellAnchor>
  <xdr:twoCellAnchor editAs="oneCell">
    <xdr:from>
      <xdr:col>4</xdr:col>
      <xdr:colOff>506074</xdr:colOff>
      <xdr:row>75</xdr:row>
      <xdr:rowOff>84849</xdr:rowOff>
    </xdr:from>
    <xdr:to>
      <xdr:col>4</xdr:col>
      <xdr:colOff>1232238</xdr:colOff>
      <xdr:row>75</xdr:row>
      <xdr:rowOff>628771</xdr:rowOff>
    </xdr:to>
    <xdr:pic>
      <xdr:nvPicPr>
        <xdr:cNvPr id="175" name="Imagen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9024" y="92515449"/>
          <a:ext cx="726164" cy="543922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800100</xdr:colOff>
      <xdr:row>80</xdr:row>
      <xdr:rowOff>66675</xdr:rowOff>
    </xdr:from>
    <xdr:to>
      <xdr:col>4</xdr:col>
      <xdr:colOff>2276475</xdr:colOff>
      <xdr:row>80</xdr:row>
      <xdr:rowOff>1009650</xdr:rowOff>
    </xdr:to>
    <xdr:pic>
      <xdr:nvPicPr>
        <xdr:cNvPr id="176" name="Imagen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" y="90801825"/>
          <a:ext cx="1476375" cy="942975"/>
        </a:xfrm>
        <a:prstGeom prst="rect">
          <a:avLst/>
        </a:prstGeom>
      </xdr:spPr>
    </xdr:pic>
    <xdr:clientData/>
  </xdr:twoCellAnchor>
  <xdr:twoCellAnchor editAs="oneCell">
    <xdr:from>
      <xdr:col>4</xdr:col>
      <xdr:colOff>1112025</xdr:colOff>
      <xdr:row>81</xdr:row>
      <xdr:rowOff>61647</xdr:rowOff>
    </xdr:from>
    <xdr:to>
      <xdr:col>4</xdr:col>
      <xdr:colOff>1962150</xdr:colOff>
      <xdr:row>81</xdr:row>
      <xdr:rowOff>990600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6450" y="91911222"/>
          <a:ext cx="850125" cy="928953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84</xdr:row>
      <xdr:rowOff>85725</xdr:rowOff>
    </xdr:from>
    <xdr:to>
      <xdr:col>4</xdr:col>
      <xdr:colOff>1466850</xdr:colOff>
      <xdr:row>84</xdr:row>
      <xdr:rowOff>1066800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95211900"/>
          <a:ext cx="1381125" cy="981075"/>
        </a:xfrm>
        <a:prstGeom prst="rect">
          <a:avLst/>
        </a:prstGeom>
      </xdr:spPr>
    </xdr:pic>
    <xdr:clientData/>
  </xdr:twoCellAnchor>
  <xdr:twoCellAnchor editAs="oneCell">
    <xdr:from>
      <xdr:col>4</xdr:col>
      <xdr:colOff>1485901</xdr:colOff>
      <xdr:row>84</xdr:row>
      <xdr:rowOff>66674</xdr:rowOff>
    </xdr:from>
    <xdr:to>
      <xdr:col>4</xdr:col>
      <xdr:colOff>2657475</xdr:colOff>
      <xdr:row>84</xdr:row>
      <xdr:rowOff>1076325</xdr:rowOff>
    </xdr:to>
    <xdr:pic>
      <xdr:nvPicPr>
        <xdr:cNvPr id="179" name="Imagen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0326" y="95192849"/>
          <a:ext cx="1171574" cy="1009651"/>
        </a:xfrm>
        <a:prstGeom prst="rect">
          <a:avLst/>
        </a:prstGeom>
      </xdr:spPr>
    </xdr:pic>
    <xdr:clientData/>
  </xdr:twoCellAnchor>
  <xdr:twoCellAnchor editAs="oneCell">
    <xdr:from>
      <xdr:col>4</xdr:col>
      <xdr:colOff>66676</xdr:colOff>
      <xdr:row>98</xdr:row>
      <xdr:rowOff>63665</xdr:rowOff>
    </xdr:from>
    <xdr:to>
      <xdr:col>4</xdr:col>
      <xdr:colOff>1097292</xdr:colOff>
      <xdr:row>98</xdr:row>
      <xdr:rowOff>676368</xdr:rowOff>
    </xdr:to>
    <xdr:pic>
      <xdr:nvPicPr>
        <xdr:cNvPr id="180" name="Imagen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6" y="121631240"/>
          <a:ext cx="1030616" cy="612703"/>
        </a:xfrm>
        <a:prstGeom prst="rect">
          <a:avLst/>
        </a:prstGeom>
      </xdr:spPr>
    </xdr:pic>
    <xdr:clientData/>
  </xdr:twoCellAnchor>
  <xdr:twoCellAnchor editAs="oneCell">
    <xdr:from>
      <xdr:col>4</xdr:col>
      <xdr:colOff>1140601</xdr:colOff>
      <xdr:row>98</xdr:row>
      <xdr:rowOff>703739</xdr:rowOff>
    </xdr:from>
    <xdr:to>
      <xdr:col>4</xdr:col>
      <xdr:colOff>1943100</xdr:colOff>
      <xdr:row>98</xdr:row>
      <xdr:rowOff>1237765</xdr:rowOff>
    </xdr:to>
    <xdr:pic>
      <xdr:nvPicPr>
        <xdr:cNvPr id="181" name="Imagen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3551" y="122271314"/>
          <a:ext cx="802499" cy="534026"/>
        </a:xfrm>
        <a:prstGeom prst="rect">
          <a:avLst/>
        </a:prstGeom>
      </xdr:spPr>
    </xdr:pic>
    <xdr:clientData/>
  </xdr:twoCellAnchor>
  <xdr:twoCellAnchor editAs="oneCell">
    <xdr:from>
      <xdr:col>4</xdr:col>
      <xdr:colOff>1538250</xdr:colOff>
      <xdr:row>98</xdr:row>
      <xdr:rowOff>71608</xdr:rowOff>
    </xdr:from>
    <xdr:to>
      <xdr:col>4</xdr:col>
      <xdr:colOff>2660949</xdr:colOff>
      <xdr:row>98</xdr:row>
      <xdr:rowOff>634728</xdr:rowOff>
    </xdr:to>
    <xdr:pic>
      <xdr:nvPicPr>
        <xdr:cNvPr id="182" name="Imagen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2675" y="111247408"/>
          <a:ext cx="1122699" cy="563120"/>
        </a:xfrm>
        <a:prstGeom prst="rect">
          <a:avLst/>
        </a:prstGeom>
      </xdr:spPr>
    </xdr:pic>
    <xdr:clientData/>
  </xdr:twoCellAnchor>
  <xdr:oneCellAnchor>
    <xdr:from>
      <xdr:col>4</xdr:col>
      <xdr:colOff>1008289</xdr:colOff>
      <xdr:row>108</xdr:row>
      <xdr:rowOff>191333</xdr:rowOff>
    </xdr:from>
    <xdr:ext cx="1087929" cy="892505"/>
    <xdr:pic>
      <xdr:nvPicPr>
        <xdr:cNvPr id="184" name="Imagen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 rot="10800000" flipV="1">
          <a:off x="9228364" y="133160333"/>
          <a:ext cx="1087929" cy="892505"/>
        </a:xfrm>
        <a:prstGeom prst="rect">
          <a:avLst/>
        </a:prstGeom>
      </xdr:spPr>
    </xdr:pic>
    <xdr:clientData/>
  </xdr:oneCellAnchor>
  <xdr:twoCellAnchor editAs="oneCell">
    <xdr:from>
      <xdr:col>4</xdr:col>
      <xdr:colOff>197625</xdr:colOff>
      <xdr:row>41</xdr:row>
      <xdr:rowOff>54750</xdr:rowOff>
    </xdr:from>
    <xdr:to>
      <xdr:col>4</xdr:col>
      <xdr:colOff>2602544</xdr:colOff>
      <xdr:row>41</xdr:row>
      <xdr:rowOff>952499</xdr:rowOff>
    </xdr:to>
    <xdr:pic>
      <xdr:nvPicPr>
        <xdr:cNvPr id="186" name="Imagen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2050" y="44079300"/>
          <a:ext cx="2404919" cy="897749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42</xdr:row>
      <xdr:rowOff>65515</xdr:rowOff>
    </xdr:from>
    <xdr:to>
      <xdr:col>4</xdr:col>
      <xdr:colOff>1266825</xdr:colOff>
      <xdr:row>42</xdr:row>
      <xdr:rowOff>985873</xdr:rowOff>
    </xdr:to>
    <xdr:pic>
      <xdr:nvPicPr>
        <xdr:cNvPr id="187" name="Imagen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5" y="45128290"/>
          <a:ext cx="1228725" cy="920358"/>
        </a:xfrm>
        <a:prstGeom prst="rect">
          <a:avLst/>
        </a:prstGeom>
      </xdr:spPr>
    </xdr:pic>
    <xdr:clientData/>
  </xdr:twoCellAnchor>
  <xdr:twoCellAnchor editAs="oneCell">
    <xdr:from>
      <xdr:col>4</xdr:col>
      <xdr:colOff>1278372</xdr:colOff>
      <xdr:row>42</xdr:row>
      <xdr:rowOff>57150</xdr:rowOff>
    </xdr:from>
    <xdr:to>
      <xdr:col>4</xdr:col>
      <xdr:colOff>2628900</xdr:colOff>
      <xdr:row>42</xdr:row>
      <xdr:rowOff>942975</xdr:rowOff>
    </xdr:to>
    <xdr:pic>
      <xdr:nvPicPr>
        <xdr:cNvPr id="188" name="Imagen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2797" y="45119925"/>
          <a:ext cx="1350528" cy="885825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43</xdr:row>
      <xdr:rowOff>63034</xdr:rowOff>
    </xdr:from>
    <xdr:to>
      <xdr:col>4</xdr:col>
      <xdr:colOff>2296016</xdr:colOff>
      <xdr:row>43</xdr:row>
      <xdr:rowOff>971550</xdr:rowOff>
    </xdr:to>
    <xdr:pic>
      <xdr:nvPicPr>
        <xdr:cNvPr id="189" name="Imagen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0" y="46173559"/>
          <a:ext cx="1543541" cy="9085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8"/>
  <sheetViews>
    <sheetView tabSelected="1" view="pageBreakPreview" zoomScale="110" zoomScaleNormal="100" zoomScaleSheetLayoutView="110" workbookViewId="0">
      <selection activeCell="A2" sqref="A2:G2"/>
    </sheetView>
  </sheetViews>
  <sheetFormatPr baseColWidth="10" defaultRowHeight="15" x14ac:dyDescent="0.25"/>
  <cols>
    <col min="1" max="1" width="14.7109375" customWidth="1"/>
    <col min="3" max="3" width="27.42578125" customWidth="1"/>
    <col min="6" max="6" width="3.140625" customWidth="1"/>
    <col min="7" max="7" width="16.42578125" customWidth="1"/>
  </cols>
  <sheetData>
    <row r="1" spans="1:7" ht="20.100000000000001" customHeight="1" x14ac:dyDescent="0.25">
      <c r="A1" s="144" t="s">
        <v>114</v>
      </c>
      <c r="B1" s="144"/>
      <c r="C1" s="144"/>
      <c r="D1" s="144"/>
      <c r="E1" s="144"/>
      <c r="F1" s="144"/>
      <c r="G1" s="144"/>
    </row>
    <row r="2" spans="1:7" ht="20.100000000000001" customHeight="1" thickBot="1" x14ac:dyDescent="0.3">
      <c r="A2" s="145" t="s">
        <v>115</v>
      </c>
      <c r="B2" s="145"/>
      <c r="C2" s="145"/>
      <c r="D2" s="145"/>
      <c r="E2" s="145"/>
      <c r="F2" s="145"/>
      <c r="G2" s="145"/>
    </row>
    <row r="3" spans="1:7" ht="40.5" customHeight="1" thickBot="1" x14ac:dyDescent="0.3">
      <c r="A3" s="146" t="s">
        <v>116</v>
      </c>
      <c r="B3" s="147"/>
      <c r="C3" s="147"/>
      <c r="D3" s="147"/>
      <c r="E3" s="147"/>
      <c r="F3" s="147"/>
      <c r="G3" s="148"/>
    </row>
    <row r="4" spans="1:7" ht="15.75" thickBot="1" x14ac:dyDescent="0.3">
      <c r="A4" s="149" t="s">
        <v>117</v>
      </c>
      <c r="B4" s="151" t="s">
        <v>118</v>
      </c>
      <c r="C4" s="153" t="s">
        <v>119</v>
      </c>
      <c r="D4" s="155" t="s">
        <v>120</v>
      </c>
      <c r="E4" s="156"/>
      <c r="F4" s="150"/>
      <c r="G4" s="160" t="s">
        <v>137</v>
      </c>
    </row>
    <row r="5" spans="1:7" ht="23.25" customHeight="1" thickBot="1" x14ac:dyDescent="0.3">
      <c r="A5" s="150"/>
      <c r="B5" s="152"/>
      <c r="C5" s="154"/>
      <c r="D5" s="157"/>
      <c r="E5" s="158"/>
      <c r="F5" s="159"/>
      <c r="G5" s="161"/>
    </row>
    <row r="6" spans="1:7" x14ac:dyDescent="0.25">
      <c r="A6" s="176">
        <v>1</v>
      </c>
      <c r="B6" s="39">
        <v>1</v>
      </c>
      <c r="C6" s="63" t="s">
        <v>121</v>
      </c>
      <c r="D6" s="163" t="s">
        <v>122</v>
      </c>
      <c r="E6" s="180"/>
      <c r="F6" s="168"/>
      <c r="G6" s="183">
        <v>43.48</v>
      </c>
    </row>
    <row r="7" spans="1:7" ht="27" x14ac:dyDescent="0.25">
      <c r="A7" s="177"/>
      <c r="B7" s="11">
        <v>3</v>
      </c>
      <c r="C7" s="13" t="s">
        <v>123</v>
      </c>
      <c r="D7" s="163"/>
      <c r="E7" s="167"/>
      <c r="F7" s="168"/>
      <c r="G7" s="184"/>
    </row>
    <row r="8" spans="1:7" x14ac:dyDescent="0.25">
      <c r="A8" s="178"/>
      <c r="B8" s="11">
        <v>2</v>
      </c>
      <c r="C8" s="13" t="s">
        <v>124</v>
      </c>
      <c r="D8" s="163"/>
      <c r="E8" s="167"/>
      <c r="F8" s="168"/>
      <c r="G8" s="185"/>
    </row>
    <row r="9" spans="1:7" ht="27" x14ac:dyDescent="0.25">
      <c r="A9" s="178"/>
      <c r="B9" s="11">
        <v>5</v>
      </c>
      <c r="C9" s="13" t="s">
        <v>125</v>
      </c>
      <c r="D9" s="163"/>
      <c r="E9" s="167"/>
      <c r="F9" s="168"/>
      <c r="G9" s="185"/>
    </row>
    <row r="10" spans="1:7" x14ac:dyDescent="0.25">
      <c r="A10" s="179"/>
      <c r="B10" s="11">
        <v>6</v>
      </c>
      <c r="C10" s="12" t="s">
        <v>126</v>
      </c>
      <c r="D10" s="164"/>
      <c r="E10" s="181"/>
      <c r="F10" s="182"/>
      <c r="G10" s="186"/>
    </row>
    <row r="11" spans="1:7" ht="27" x14ac:dyDescent="0.25">
      <c r="A11" s="163">
        <v>2</v>
      </c>
      <c r="B11" s="11">
        <v>4</v>
      </c>
      <c r="C11" s="13" t="s">
        <v>127</v>
      </c>
      <c r="D11" s="172" t="s">
        <v>128</v>
      </c>
      <c r="E11" s="172"/>
      <c r="F11" s="172"/>
      <c r="G11" s="187">
        <v>38.045000000000002</v>
      </c>
    </row>
    <row r="12" spans="1:7" x14ac:dyDescent="0.25">
      <c r="A12" s="163"/>
      <c r="B12" s="11">
        <v>5</v>
      </c>
      <c r="C12" s="12" t="s">
        <v>129</v>
      </c>
      <c r="D12" s="163" t="s">
        <v>130</v>
      </c>
      <c r="E12" s="167"/>
      <c r="F12" s="168"/>
      <c r="G12" s="187"/>
    </row>
    <row r="13" spans="1:7" x14ac:dyDescent="0.25">
      <c r="A13" s="163"/>
      <c r="B13" s="11">
        <v>6</v>
      </c>
      <c r="C13" s="12" t="s">
        <v>131</v>
      </c>
      <c r="D13" s="164"/>
      <c r="E13" s="181"/>
      <c r="F13" s="182"/>
      <c r="G13" s="187"/>
    </row>
    <row r="14" spans="1:7" x14ac:dyDescent="0.25">
      <c r="A14" s="162">
        <v>3</v>
      </c>
      <c r="B14" s="11">
        <v>1</v>
      </c>
      <c r="C14" s="12" t="s">
        <v>132</v>
      </c>
      <c r="D14" s="162" t="s">
        <v>133</v>
      </c>
      <c r="E14" s="165"/>
      <c r="F14" s="166"/>
      <c r="G14" s="169">
        <v>32.61</v>
      </c>
    </row>
    <row r="15" spans="1:7" x14ac:dyDescent="0.25">
      <c r="A15" s="163"/>
      <c r="B15" s="11">
        <v>2</v>
      </c>
      <c r="C15" s="12" t="s">
        <v>134</v>
      </c>
      <c r="D15" s="163"/>
      <c r="E15" s="167"/>
      <c r="F15" s="168"/>
      <c r="G15" s="170"/>
    </row>
    <row r="16" spans="1:7" ht="27" x14ac:dyDescent="0.25">
      <c r="A16" s="164"/>
      <c r="B16" s="11">
        <v>3</v>
      </c>
      <c r="C16" s="13" t="s">
        <v>135</v>
      </c>
      <c r="D16" s="172" t="s">
        <v>136</v>
      </c>
      <c r="E16" s="172"/>
      <c r="F16" s="172"/>
      <c r="G16" s="171"/>
    </row>
    <row r="17" spans="1:7" ht="54.75" customHeight="1" x14ac:dyDescent="0.25">
      <c r="A17" s="173" t="s">
        <v>291</v>
      </c>
      <c r="B17" s="174"/>
      <c r="C17" s="174"/>
      <c r="D17" s="174"/>
      <c r="E17" s="174"/>
      <c r="F17" s="174"/>
      <c r="G17" s="175"/>
    </row>
    <row r="18" spans="1:7" x14ac:dyDescent="0.25">
      <c r="A18" s="14"/>
      <c r="B18" s="14"/>
      <c r="C18" s="14"/>
      <c r="D18" s="14"/>
      <c r="E18" s="14"/>
      <c r="F18" s="14"/>
      <c r="G18" s="14"/>
    </row>
  </sheetData>
  <mergeCells count="20">
    <mergeCell ref="A6:A10"/>
    <mergeCell ref="D6:F10"/>
    <mergeCell ref="G6:G10"/>
    <mergeCell ref="A11:A13"/>
    <mergeCell ref="D11:F11"/>
    <mergeCell ref="G11:G13"/>
    <mergeCell ref="D12:F13"/>
    <mergeCell ref="A14:A16"/>
    <mergeCell ref="D14:F15"/>
    <mergeCell ref="G14:G16"/>
    <mergeCell ref="D16:F16"/>
    <mergeCell ref="A17:G17"/>
    <mergeCell ref="A1:G1"/>
    <mergeCell ref="A2:G2"/>
    <mergeCell ref="A3:G3"/>
    <mergeCell ref="A4:A5"/>
    <mergeCell ref="B4:B5"/>
    <mergeCell ref="C4:C5"/>
    <mergeCell ref="D4:F5"/>
    <mergeCell ref="G4:G5"/>
  </mergeCells>
  <pageMargins left="0.7" right="0.7" top="0.75" bottom="0.75" header="0.3" footer="0.3"/>
  <pageSetup scale="9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55"/>
  <sheetViews>
    <sheetView tabSelected="1" view="pageBreakPreview" topLeftCell="A13" zoomScale="110" zoomScaleNormal="100" zoomScaleSheetLayoutView="110" workbookViewId="0">
      <selection activeCell="A2" sqref="A2:G2"/>
    </sheetView>
  </sheetViews>
  <sheetFormatPr baseColWidth="10" defaultRowHeight="15" x14ac:dyDescent="0.25"/>
  <cols>
    <col min="2" max="2" width="14" customWidth="1"/>
    <col min="3" max="3" width="13.140625" customWidth="1"/>
    <col min="4" max="4" width="12.28515625" customWidth="1"/>
    <col min="5" max="5" width="13" customWidth="1"/>
    <col min="6" max="6" width="13.42578125" customWidth="1"/>
  </cols>
  <sheetData>
    <row r="1" spans="1:6" ht="19.5" customHeight="1" x14ac:dyDescent="0.25">
      <c r="A1" s="235" t="s">
        <v>114</v>
      </c>
      <c r="B1" s="366"/>
      <c r="C1" s="366"/>
      <c r="D1" s="366"/>
      <c r="E1" s="366"/>
      <c r="F1" s="367"/>
    </row>
    <row r="2" spans="1:6" ht="19.5" customHeight="1" thickBot="1" x14ac:dyDescent="0.3">
      <c r="A2" s="238" t="s">
        <v>115</v>
      </c>
      <c r="B2" s="239"/>
      <c r="C2" s="239"/>
      <c r="D2" s="239"/>
      <c r="E2" s="239"/>
      <c r="F2" s="240"/>
    </row>
    <row r="3" spans="1:6" ht="19.5" customHeight="1" thickBot="1" x14ac:dyDescent="0.3">
      <c r="A3" s="218" t="s">
        <v>298</v>
      </c>
      <c r="B3" s="219"/>
      <c r="C3" s="219"/>
      <c r="D3" s="219"/>
      <c r="E3" s="219"/>
      <c r="F3" s="220"/>
    </row>
    <row r="4" spans="1:6" ht="15.75" thickBot="1" x14ac:dyDescent="0.3">
      <c r="A4" s="95" t="s">
        <v>282</v>
      </c>
      <c r="B4" s="95" t="s">
        <v>283</v>
      </c>
      <c r="C4" s="95" t="s">
        <v>284</v>
      </c>
      <c r="D4" s="95" t="s">
        <v>285</v>
      </c>
      <c r="E4" s="95" t="s">
        <v>286</v>
      </c>
      <c r="F4" s="96" t="s">
        <v>287</v>
      </c>
    </row>
    <row r="5" spans="1:6" x14ac:dyDescent="0.25">
      <c r="A5" s="97">
        <v>0</v>
      </c>
      <c r="B5" s="98">
        <v>1</v>
      </c>
      <c r="C5" s="98">
        <v>0.99219999999999997</v>
      </c>
      <c r="D5" s="98">
        <v>0.99319999999999997</v>
      </c>
      <c r="E5" s="99">
        <v>0.99399999999999999</v>
      </c>
      <c r="F5" s="99">
        <v>0.66800000000000004</v>
      </c>
    </row>
    <row r="6" spans="1:6" x14ac:dyDescent="0.25">
      <c r="A6" s="100">
        <v>1</v>
      </c>
      <c r="B6" s="101">
        <v>0.99460000000000004</v>
      </c>
      <c r="C6" s="101">
        <v>0.96989999999999998</v>
      </c>
      <c r="D6" s="101">
        <v>0.94220000000000004</v>
      </c>
      <c r="E6" s="102">
        <v>0.81479999999999997</v>
      </c>
      <c r="F6" s="102">
        <v>0.66459999999999997</v>
      </c>
    </row>
    <row r="7" spans="1:6" x14ac:dyDescent="0.25">
      <c r="A7" s="100">
        <v>2</v>
      </c>
      <c r="B7" s="101">
        <v>0.98950000000000005</v>
      </c>
      <c r="C7" s="101">
        <v>0.96489999999999998</v>
      </c>
      <c r="D7" s="101">
        <v>0.93730000000000002</v>
      </c>
      <c r="E7" s="101">
        <v>0.81059999999999999</v>
      </c>
      <c r="F7" s="101">
        <v>0.66110000000000002</v>
      </c>
    </row>
    <row r="8" spans="1:6" x14ac:dyDescent="0.25">
      <c r="A8" s="100">
        <v>3</v>
      </c>
      <c r="B8" s="101">
        <v>0.98429999999999995</v>
      </c>
      <c r="C8" s="101">
        <v>0.9597</v>
      </c>
      <c r="D8" s="101">
        <v>0.93230000000000002</v>
      </c>
      <c r="E8" s="101">
        <v>0.80630000000000002</v>
      </c>
      <c r="F8" s="101">
        <v>0.65769999999999995</v>
      </c>
    </row>
    <row r="9" spans="1:6" x14ac:dyDescent="0.25">
      <c r="A9" s="100">
        <v>4</v>
      </c>
      <c r="B9" s="101">
        <v>0.97889999999999999</v>
      </c>
      <c r="C9" s="101">
        <v>0.95450000000000002</v>
      </c>
      <c r="D9" s="101">
        <v>0.92249999999999999</v>
      </c>
      <c r="E9" s="102">
        <v>0.80200000000000005</v>
      </c>
      <c r="F9" s="101">
        <v>0.65410000000000001</v>
      </c>
    </row>
    <row r="10" spans="1:6" x14ac:dyDescent="0.25">
      <c r="A10" s="100">
        <v>5</v>
      </c>
      <c r="B10" s="101">
        <v>0.97340000000000004</v>
      </c>
      <c r="C10" s="101">
        <v>0.94920000000000004</v>
      </c>
      <c r="D10" s="101">
        <v>0.92210000000000003</v>
      </c>
      <c r="E10" s="101">
        <v>0.79749999999999999</v>
      </c>
      <c r="F10" s="101">
        <v>0.65049999999999997</v>
      </c>
    </row>
    <row r="11" spans="1:6" x14ac:dyDescent="0.25">
      <c r="A11" s="100">
        <v>6</v>
      </c>
      <c r="B11" s="101">
        <v>0.97789999999999999</v>
      </c>
      <c r="C11" s="101">
        <v>0.94379999999999997</v>
      </c>
      <c r="D11" s="102">
        <v>0.91679999999999995</v>
      </c>
      <c r="E11" s="102">
        <v>0.79300000000000004</v>
      </c>
      <c r="F11" s="101">
        <v>0.64680000000000004</v>
      </c>
    </row>
    <row r="12" spans="1:6" x14ac:dyDescent="0.25">
      <c r="A12" s="100">
        <v>7</v>
      </c>
      <c r="B12" s="101">
        <v>0.96220000000000006</v>
      </c>
      <c r="C12" s="101">
        <v>0.93830000000000002</v>
      </c>
      <c r="D12" s="102">
        <v>0.91149999999999998</v>
      </c>
      <c r="E12" s="101">
        <v>0.7883</v>
      </c>
      <c r="F12" s="102">
        <v>0.64300000000000002</v>
      </c>
    </row>
    <row r="13" spans="1:6" x14ac:dyDescent="0.25">
      <c r="A13" s="100">
        <v>8</v>
      </c>
      <c r="B13" s="101">
        <v>0.95650000000000002</v>
      </c>
      <c r="C13" s="101">
        <v>0.93269999999999997</v>
      </c>
      <c r="D13" s="102">
        <v>0.90600000000000003</v>
      </c>
      <c r="E13" s="101">
        <v>0.78359999999999996</v>
      </c>
      <c r="F13" s="101">
        <v>0.6391</v>
      </c>
    </row>
    <row r="14" spans="1:6" x14ac:dyDescent="0.25">
      <c r="A14" s="100">
        <v>9</v>
      </c>
      <c r="B14" s="101">
        <v>0.9506</v>
      </c>
      <c r="C14" s="102">
        <v>0.92700000000000005</v>
      </c>
      <c r="D14" s="101">
        <v>0.90049999999999997</v>
      </c>
      <c r="E14" s="101">
        <v>0.77880000000000005</v>
      </c>
      <c r="F14" s="101">
        <v>0.63519999999999999</v>
      </c>
    </row>
    <row r="15" spans="1:6" x14ac:dyDescent="0.25">
      <c r="A15" s="100">
        <v>10</v>
      </c>
      <c r="B15" s="101">
        <v>0.94469999999999998</v>
      </c>
      <c r="C15" s="101">
        <v>0.92120000000000002</v>
      </c>
      <c r="D15" s="101">
        <v>0.89480000000000004</v>
      </c>
      <c r="E15" s="102">
        <v>0.77400000000000002</v>
      </c>
      <c r="F15" s="101">
        <v>0.63129999999999997</v>
      </c>
    </row>
    <row r="16" spans="1:6" x14ac:dyDescent="0.25">
      <c r="A16" s="100">
        <v>11</v>
      </c>
      <c r="B16" s="101">
        <v>0.93869999999999998</v>
      </c>
      <c r="C16" s="101">
        <v>0.9153</v>
      </c>
      <c r="D16" s="101">
        <v>0.8891</v>
      </c>
      <c r="E16" s="102">
        <v>0.76900000000000002</v>
      </c>
      <c r="F16" s="101">
        <v>0.62729999999999997</v>
      </c>
    </row>
    <row r="17" spans="1:6" x14ac:dyDescent="0.25">
      <c r="A17" s="100">
        <v>12</v>
      </c>
      <c r="B17" s="102">
        <v>0.9325</v>
      </c>
      <c r="C17" s="102">
        <v>0.9093</v>
      </c>
      <c r="D17" s="101">
        <v>0.88280000000000003</v>
      </c>
      <c r="E17" s="101">
        <v>0.76390000000000002</v>
      </c>
      <c r="F17" s="101">
        <v>0.62319999999999998</v>
      </c>
    </row>
    <row r="18" spans="1:6" x14ac:dyDescent="0.25">
      <c r="A18" s="100">
        <v>13</v>
      </c>
      <c r="B18" s="101">
        <v>0.92620000000000002</v>
      </c>
      <c r="C18" s="101">
        <v>0.9032</v>
      </c>
      <c r="D18" s="101">
        <v>0.87739999999999996</v>
      </c>
      <c r="E18" s="101">
        <v>0.75880000000000003</v>
      </c>
      <c r="F18" s="102">
        <v>0.61899999999999999</v>
      </c>
    </row>
    <row r="19" spans="1:6" x14ac:dyDescent="0.25">
      <c r="A19" s="100">
        <v>14</v>
      </c>
      <c r="B19" s="102">
        <v>0.91990000000000005</v>
      </c>
      <c r="C19" s="102">
        <v>0.89700000000000002</v>
      </c>
      <c r="D19" s="102">
        <v>0.87639999999999996</v>
      </c>
      <c r="E19" s="101">
        <v>0.75370000000000004</v>
      </c>
      <c r="F19" s="101">
        <v>0.61480000000000001</v>
      </c>
    </row>
    <row r="20" spans="1:6" x14ac:dyDescent="0.25">
      <c r="A20" s="100">
        <v>15</v>
      </c>
      <c r="B20" s="101">
        <v>0.91349999999999998</v>
      </c>
      <c r="C20" s="101">
        <v>0.89070000000000005</v>
      </c>
      <c r="D20" s="101">
        <v>0.86519999999999997</v>
      </c>
      <c r="E20" s="101">
        <v>0.74839999999999995</v>
      </c>
      <c r="F20" s="101">
        <v>0.61050000000000004</v>
      </c>
    </row>
    <row r="21" spans="1:6" x14ac:dyDescent="0.25">
      <c r="A21" s="100">
        <v>16</v>
      </c>
      <c r="B21" s="102">
        <v>0.90690000000000004</v>
      </c>
      <c r="C21" s="102">
        <v>0.88429999999999997</v>
      </c>
      <c r="D21" s="102">
        <v>0.85899999999999999</v>
      </c>
      <c r="E21" s="102">
        <v>0.74299999999999999</v>
      </c>
      <c r="F21" s="101">
        <v>0.60609999999999997</v>
      </c>
    </row>
    <row r="22" spans="1:6" x14ac:dyDescent="0.25">
      <c r="A22" s="100">
        <v>17</v>
      </c>
      <c r="B22" s="101">
        <v>0.9002</v>
      </c>
      <c r="C22" s="101">
        <v>0.87780000000000002</v>
      </c>
      <c r="D22" s="101">
        <v>0.85270000000000001</v>
      </c>
      <c r="E22" s="101">
        <v>0.73750000000000004</v>
      </c>
      <c r="F22" s="101">
        <v>0.60160000000000002</v>
      </c>
    </row>
    <row r="23" spans="1:6" x14ac:dyDescent="0.25">
      <c r="A23" s="100">
        <v>18</v>
      </c>
      <c r="B23" s="102">
        <v>0.89349999999999996</v>
      </c>
      <c r="C23" s="102">
        <v>0.87129999999999996</v>
      </c>
      <c r="D23" s="102">
        <v>0.84640000000000004</v>
      </c>
      <c r="E23" s="102">
        <v>0.73199999999999998</v>
      </c>
      <c r="F23" s="101">
        <v>0.59709999999999996</v>
      </c>
    </row>
    <row r="24" spans="1:6" x14ac:dyDescent="0.25">
      <c r="A24" s="100">
        <v>19</v>
      </c>
      <c r="B24" s="101">
        <v>0.88670000000000004</v>
      </c>
      <c r="C24" s="101">
        <v>0.86460000000000004</v>
      </c>
      <c r="D24" s="101">
        <v>0.83989999999999998</v>
      </c>
      <c r="E24" s="102">
        <v>0.72699999999999998</v>
      </c>
      <c r="F24" s="101">
        <v>0.59250000000000003</v>
      </c>
    </row>
    <row r="25" spans="1:6" x14ac:dyDescent="0.25">
      <c r="A25" s="100">
        <v>20</v>
      </c>
      <c r="B25" s="102">
        <v>0.87970000000000004</v>
      </c>
      <c r="C25" s="102">
        <v>0.85780000000000001</v>
      </c>
      <c r="D25" s="102">
        <v>0.83330000000000004</v>
      </c>
      <c r="E25" s="102">
        <v>0.72070000000000001</v>
      </c>
      <c r="F25" s="101">
        <v>0.58779999999999999</v>
      </c>
    </row>
    <row r="26" spans="1:6" x14ac:dyDescent="0.25">
      <c r="A26" s="100">
        <v>21</v>
      </c>
      <c r="B26" s="101">
        <v>0.87270000000000003</v>
      </c>
      <c r="C26" s="101">
        <v>0.85489999999999999</v>
      </c>
      <c r="D26" s="101">
        <v>0.8286</v>
      </c>
      <c r="E26" s="101">
        <v>0.71489999999999998</v>
      </c>
      <c r="F26" s="101">
        <v>0.58309999999999995</v>
      </c>
    </row>
    <row r="27" spans="1:6" x14ac:dyDescent="0.25">
      <c r="A27" s="100">
        <v>22</v>
      </c>
      <c r="B27" s="102">
        <v>0.86550000000000005</v>
      </c>
      <c r="C27" s="102">
        <v>0.84399999999999997</v>
      </c>
      <c r="D27" s="102">
        <v>0.81989999999999996</v>
      </c>
      <c r="E27" s="102">
        <v>0.70909999999999995</v>
      </c>
      <c r="F27" s="101">
        <v>0.57840000000000003</v>
      </c>
    </row>
    <row r="28" spans="1:6" x14ac:dyDescent="0.25">
      <c r="A28" s="100">
        <v>23</v>
      </c>
      <c r="B28" s="101">
        <v>0.85829999999999995</v>
      </c>
      <c r="C28" s="101">
        <v>0.83689999999999998</v>
      </c>
      <c r="D28" s="102">
        <v>0.81299999999999994</v>
      </c>
      <c r="E28" s="102">
        <v>0.70320000000000005</v>
      </c>
      <c r="F28" s="101">
        <v>0.57350000000000001</v>
      </c>
    </row>
    <row r="29" spans="1:6" x14ac:dyDescent="0.25">
      <c r="A29" s="100">
        <v>24</v>
      </c>
      <c r="B29" s="102">
        <v>0.85089999999999999</v>
      </c>
      <c r="C29" s="102">
        <v>0.82969999999999999</v>
      </c>
      <c r="D29" s="102">
        <v>0.80640000000000001</v>
      </c>
      <c r="E29" s="102">
        <v>0.69720000000000004</v>
      </c>
      <c r="F29" s="101">
        <v>0.56859999999999999</v>
      </c>
    </row>
    <row r="30" spans="1:6" x14ac:dyDescent="0.25">
      <c r="A30" s="100">
        <v>25</v>
      </c>
      <c r="B30" s="102">
        <v>0.84350000000000003</v>
      </c>
      <c r="C30" s="102">
        <v>0.82250000000000001</v>
      </c>
      <c r="D30" s="102">
        <v>0.79900000000000004</v>
      </c>
      <c r="E30" s="102">
        <v>0.69110000000000005</v>
      </c>
      <c r="F30" s="101">
        <v>0.56359999999999999</v>
      </c>
    </row>
    <row r="31" spans="1:6" x14ac:dyDescent="0.25">
      <c r="A31" s="100">
        <v>26</v>
      </c>
      <c r="B31" s="102">
        <v>0.83589999999999998</v>
      </c>
      <c r="C31" s="102">
        <v>0.81510000000000005</v>
      </c>
      <c r="D31" s="102">
        <v>0.79159999999999997</v>
      </c>
      <c r="E31" s="102">
        <v>0.68489999999999995</v>
      </c>
      <c r="F31" s="101">
        <v>0.55859999999999999</v>
      </c>
    </row>
    <row r="32" spans="1:6" x14ac:dyDescent="0.25">
      <c r="A32" s="100">
        <v>27</v>
      </c>
      <c r="B32" s="102">
        <v>0.82830000000000004</v>
      </c>
      <c r="C32" s="102">
        <v>0.80769999999999997</v>
      </c>
      <c r="D32" s="101">
        <v>0.78459999999999996</v>
      </c>
      <c r="E32" s="102">
        <v>0.67859999999999998</v>
      </c>
      <c r="F32" s="101">
        <v>0.55349999999999999</v>
      </c>
    </row>
    <row r="33" spans="1:6" x14ac:dyDescent="0.25">
      <c r="A33" s="100">
        <v>28</v>
      </c>
      <c r="B33" s="102">
        <v>0.82040000000000002</v>
      </c>
      <c r="C33" s="102">
        <v>0.80010000000000003</v>
      </c>
      <c r="D33" s="102">
        <v>0.77729999999999999</v>
      </c>
      <c r="E33" s="102">
        <v>0.67220000000000002</v>
      </c>
      <c r="F33" s="101">
        <v>0.54830000000000001</v>
      </c>
    </row>
    <row r="34" spans="1:6" x14ac:dyDescent="0.25">
      <c r="A34" s="100">
        <v>29</v>
      </c>
      <c r="B34" s="102">
        <v>0.81269999999999998</v>
      </c>
      <c r="C34" s="103">
        <v>0.79249999999999998</v>
      </c>
      <c r="D34" s="102">
        <v>0.76990000000000003</v>
      </c>
      <c r="E34" s="102">
        <v>0.66579999999999995</v>
      </c>
      <c r="F34" s="101">
        <v>0.54310000000000003</v>
      </c>
    </row>
    <row r="35" spans="1:6" x14ac:dyDescent="0.25">
      <c r="A35" s="100">
        <v>30</v>
      </c>
      <c r="B35" s="102">
        <v>0.80469999999999997</v>
      </c>
      <c r="C35" s="102">
        <v>0.78469999999999995</v>
      </c>
      <c r="D35" s="102">
        <v>0.76229999999999998</v>
      </c>
      <c r="E35" s="102">
        <v>0.6593</v>
      </c>
      <c r="F35" s="101">
        <v>0.53779999999999994</v>
      </c>
    </row>
    <row r="36" spans="1:6" x14ac:dyDescent="0.25">
      <c r="A36" s="100">
        <v>31</v>
      </c>
      <c r="B36" s="102">
        <v>0.79669999999999996</v>
      </c>
      <c r="C36" s="102">
        <v>0.77690000000000003</v>
      </c>
      <c r="D36" s="102">
        <v>0.75470000000000004</v>
      </c>
      <c r="E36" s="102">
        <v>0.65269999999999995</v>
      </c>
      <c r="F36" s="101">
        <v>0.53239999999999998</v>
      </c>
    </row>
    <row r="37" spans="1:6" x14ac:dyDescent="0.25">
      <c r="A37" s="100">
        <v>32</v>
      </c>
      <c r="B37" s="102">
        <v>0.78849999999999998</v>
      </c>
      <c r="C37" s="102">
        <v>0.76890000000000003</v>
      </c>
      <c r="D37" s="102">
        <v>0.747</v>
      </c>
      <c r="E37" s="102">
        <v>0.64600000000000002</v>
      </c>
      <c r="F37" s="101">
        <v>0.52690000000000003</v>
      </c>
    </row>
    <row r="38" spans="1:6" x14ac:dyDescent="0.25">
      <c r="A38" s="100">
        <v>33</v>
      </c>
      <c r="B38" s="102">
        <v>0.78029999999999999</v>
      </c>
      <c r="C38" s="102">
        <v>0.76100000000000001</v>
      </c>
      <c r="D38" s="102">
        <v>0.73919999999999997</v>
      </c>
      <c r="E38" s="102">
        <v>0.63929999999999998</v>
      </c>
      <c r="F38" s="101">
        <v>0.52139999999999997</v>
      </c>
    </row>
    <row r="39" spans="1:6" x14ac:dyDescent="0.25">
      <c r="A39" s="100">
        <v>34</v>
      </c>
      <c r="B39" s="102">
        <v>0.77200000000000002</v>
      </c>
      <c r="C39" s="102">
        <v>0.75270000000000004</v>
      </c>
      <c r="D39" s="102">
        <v>0.73119999999999996</v>
      </c>
      <c r="E39" s="102">
        <v>0.63239999999999996</v>
      </c>
      <c r="F39" s="101">
        <v>0.51580000000000004</v>
      </c>
    </row>
    <row r="40" spans="1:6" x14ac:dyDescent="0.25">
      <c r="A40" s="100">
        <v>35</v>
      </c>
      <c r="B40" s="102">
        <v>0.76349999999999996</v>
      </c>
      <c r="C40" s="102">
        <v>0.74450000000000005</v>
      </c>
      <c r="D40" s="102">
        <v>0.72330000000000005</v>
      </c>
      <c r="E40" s="102">
        <v>0.62549999999999994</v>
      </c>
      <c r="F40" s="101">
        <v>0.51019999999999999</v>
      </c>
    </row>
    <row r="41" spans="1:6" x14ac:dyDescent="0.25">
      <c r="A41" s="100">
        <v>36</v>
      </c>
      <c r="B41" s="102">
        <v>0.755</v>
      </c>
      <c r="C41" s="102">
        <v>0.73619999999999997</v>
      </c>
      <c r="D41" s="102">
        <v>0.71509999999999996</v>
      </c>
      <c r="E41" s="102">
        <v>0.61850000000000005</v>
      </c>
      <c r="F41" s="101">
        <v>0.50449999999999995</v>
      </c>
    </row>
    <row r="42" spans="1:6" x14ac:dyDescent="0.25">
      <c r="A42" s="100">
        <v>37</v>
      </c>
      <c r="B42" s="102">
        <v>0.74650000000000005</v>
      </c>
      <c r="C42" s="102">
        <v>0.72770000000000001</v>
      </c>
      <c r="D42" s="102">
        <v>0.70689999999999997</v>
      </c>
      <c r="E42" s="102">
        <v>0.61140000000000005</v>
      </c>
      <c r="F42" s="101">
        <v>0.49869999999999998</v>
      </c>
    </row>
    <row r="43" spans="1:6" x14ac:dyDescent="0.25">
      <c r="A43" s="100">
        <v>38</v>
      </c>
      <c r="B43" s="102">
        <v>0.73760000000000003</v>
      </c>
      <c r="C43" s="102">
        <v>0.71919999999999995</v>
      </c>
      <c r="D43" s="102">
        <v>0.6986</v>
      </c>
      <c r="E43" s="102">
        <v>0.60429999999999995</v>
      </c>
      <c r="F43" s="101">
        <v>0.4929</v>
      </c>
    </row>
    <row r="44" spans="1:6" x14ac:dyDescent="0.25">
      <c r="A44" s="100">
        <v>39</v>
      </c>
      <c r="B44" s="102">
        <v>0.72870000000000001</v>
      </c>
      <c r="C44" s="102">
        <v>0.71060000000000001</v>
      </c>
      <c r="D44" s="102">
        <v>0.67</v>
      </c>
      <c r="E44" s="102">
        <v>0.59699999999999998</v>
      </c>
      <c r="F44" s="102">
        <v>0.48699999999999999</v>
      </c>
    </row>
    <row r="45" spans="1:6" x14ac:dyDescent="0.25">
      <c r="A45" s="100">
        <v>40</v>
      </c>
      <c r="B45" s="102">
        <v>0.7198</v>
      </c>
      <c r="C45" s="102">
        <v>0.70189999999999997</v>
      </c>
      <c r="D45" s="102">
        <v>0.69030000000000002</v>
      </c>
      <c r="E45" s="102">
        <v>0.5897</v>
      </c>
      <c r="F45" s="102">
        <v>0.48099999999999998</v>
      </c>
    </row>
    <row r="46" spans="1:6" x14ac:dyDescent="0.25">
      <c r="A46" s="100">
        <v>41</v>
      </c>
      <c r="B46" s="102">
        <v>0.71699999999999997</v>
      </c>
      <c r="C46" s="102">
        <v>0.69299999999999995</v>
      </c>
      <c r="D46" s="102">
        <v>0.67320000000000002</v>
      </c>
      <c r="E46" s="102">
        <v>0.58230000000000004</v>
      </c>
      <c r="F46" s="101">
        <v>0.47489999999999999</v>
      </c>
    </row>
    <row r="47" spans="1:6" x14ac:dyDescent="0.25">
      <c r="A47" s="100">
        <v>42</v>
      </c>
      <c r="B47" s="102">
        <v>0.7016</v>
      </c>
      <c r="C47" s="102">
        <v>0.68410000000000004</v>
      </c>
      <c r="D47" s="102">
        <v>0.66449999999999998</v>
      </c>
      <c r="E47" s="102">
        <v>0.57479999999999998</v>
      </c>
      <c r="F47" s="101">
        <v>0.46879999999999999</v>
      </c>
    </row>
    <row r="48" spans="1:6" x14ac:dyDescent="0.25">
      <c r="A48" s="97">
        <v>43</v>
      </c>
      <c r="B48" s="99">
        <v>0.69230000000000003</v>
      </c>
      <c r="C48" s="99">
        <v>0.67510000000000003</v>
      </c>
      <c r="D48" s="99">
        <v>0.65580000000000005</v>
      </c>
      <c r="E48" s="99">
        <v>0.56720000000000004</v>
      </c>
      <c r="F48" s="101">
        <v>0.46260000000000001</v>
      </c>
    </row>
    <row r="49" spans="1:6" x14ac:dyDescent="0.25">
      <c r="A49" s="100">
        <v>44</v>
      </c>
      <c r="B49" s="102">
        <v>0.68300000000000005</v>
      </c>
      <c r="C49" s="102">
        <v>0.66600000000000004</v>
      </c>
      <c r="D49" s="102">
        <v>0.64400000000000002</v>
      </c>
      <c r="E49" s="102">
        <v>0.5595</v>
      </c>
      <c r="F49" s="101">
        <v>0.45639999999999997</v>
      </c>
    </row>
    <row r="50" spans="1:6" x14ac:dyDescent="0.25">
      <c r="A50" s="100">
        <v>45</v>
      </c>
      <c r="B50" s="102">
        <v>0.67349999999999999</v>
      </c>
      <c r="C50" s="102">
        <v>0.65680000000000005</v>
      </c>
      <c r="D50" s="102">
        <v>0.63800000000000001</v>
      </c>
      <c r="E50" s="102">
        <v>0.55179999999999996</v>
      </c>
      <c r="F50" s="101">
        <v>0.4501</v>
      </c>
    </row>
    <row r="51" spans="1:6" x14ac:dyDescent="0.25">
      <c r="A51" s="100">
        <v>46</v>
      </c>
      <c r="B51" s="102">
        <v>0.66400000000000003</v>
      </c>
      <c r="C51" s="102">
        <v>0.64749999999999996</v>
      </c>
      <c r="D51" s="102">
        <v>0.629</v>
      </c>
      <c r="E51" s="102">
        <v>0.54400000000000004</v>
      </c>
      <c r="F51" s="101">
        <v>0.44369999999999998</v>
      </c>
    </row>
    <row r="52" spans="1:6" x14ac:dyDescent="0.25">
      <c r="A52" s="100">
        <v>47</v>
      </c>
      <c r="B52" s="102">
        <v>0.65429999999999999</v>
      </c>
      <c r="C52" s="102">
        <v>0.6381</v>
      </c>
      <c r="D52" s="102">
        <v>0.61990000000000001</v>
      </c>
      <c r="E52" s="102">
        <v>0.53610000000000002</v>
      </c>
      <c r="F52" s="101">
        <v>0.43719999999999998</v>
      </c>
    </row>
    <row r="53" spans="1:6" x14ac:dyDescent="0.25">
      <c r="A53" s="100">
        <v>48</v>
      </c>
      <c r="B53" s="102">
        <v>0.64459999999999995</v>
      </c>
      <c r="C53" s="102">
        <v>0.62860000000000005</v>
      </c>
      <c r="D53" s="102">
        <v>0.61060000000000003</v>
      </c>
      <c r="E53" s="102">
        <v>0.52180000000000004</v>
      </c>
      <c r="F53" s="101">
        <v>0.43070000000000003</v>
      </c>
    </row>
    <row r="54" spans="1:6" x14ac:dyDescent="0.25">
      <c r="A54" s="100">
        <v>49</v>
      </c>
      <c r="B54" s="102">
        <v>0.63480000000000003</v>
      </c>
      <c r="C54" s="102">
        <v>0.61899999999999999</v>
      </c>
      <c r="D54" s="102">
        <v>0.60129999999999995</v>
      </c>
      <c r="E54" s="102">
        <v>0.52</v>
      </c>
      <c r="F54" s="101">
        <v>0.42409999999999998</v>
      </c>
    </row>
    <row r="55" spans="1:6" x14ac:dyDescent="0.25">
      <c r="A55" s="100">
        <v>50</v>
      </c>
      <c r="B55" s="102">
        <v>0.62480000000000002</v>
      </c>
      <c r="C55" s="102">
        <v>0.60929999999999995</v>
      </c>
      <c r="D55" s="102">
        <v>0.59179999999999999</v>
      </c>
      <c r="E55" s="102">
        <v>0.51190000000000002</v>
      </c>
      <c r="F55" s="101">
        <v>0.41749999999999998</v>
      </c>
    </row>
  </sheetData>
  <mergeCells count="3">
    <mergeCell ref="A1:F1"/>
    <mergeCell ref="A2:F2"/>
    <mergeCell ref="A3:F3"/>
  </mergeCells>
  <pageMargins left="0.7" right="0.7" top="0.75" bottom="0.75" header="0.3" footer="0.3"/>
  <pageSetup orientation="portrait" verticalDpi="0" r:id="rId1"/>
  <rowBreaks count="1" manualBreakCount="1">
    <brk id="44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56"/>
  <sheetViews>
    <sheetView tabSelected="1" view="pageBreakPreview" topLeftCell="A34" zoomScaleNormal="100" zoomScaleSheetLayoutView="100" workbookViewId="0">
      <selection activeCell="A2" sqref="A2:G2"/>
    </sheetView>
  </sheetViews>
  <sheetFormatPr baseColWidth="10" defaultRowHeight="15" x14ac:dyDescent="0.25"/>
  <cols>
    <col min="1" max="1" width="10.7109375" customWidth="1"/>
    <col min="2" max="2" width="9.28515625" customWidth="1"/>
    <col min="3" max="3" width="8.85546875" customWidth="1"/>
    <col min="4" max="4" width="9.140625" customWidth="1"/>
    <col min="5" max="5" width="10" customWidth="1"/>
    <col min="6" max="6" width="13.5703125" customWidth="1"/>
    <col min="7" max="7" width="13.7109375" customWidth="1"/>
    <col min="8" max="8" width="14" customWidth="1"/>
    <col min="9" max="9" width="13.85546875" customWidth="1"/>
    <col min="11" max="11" width="9" customWidth="1"/>
    <col min="12" max="12" width="7.28515625" customWidth="1"/>
  </cols>
  <sheetData>
    <row r="1" spans="1:12" ht="20.100000000000001" customHeight="1" x14ac:dyDescent="0.25">
      <c r="A1" s="235" t="s">
        <v>114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7"/>
    </row>
    <row r="2" spans="1:12" ht="20.100000000000001" customHeight="1" thickBot="1" x14ac:dyDescent="0.3">
      <c r="A2" s="238" t="s">
        <v>115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40"/>
    </row>
    <row r="3" spans="1:12" ht="21" customHeight="1" thickBot="1" x14ac:dyDescent="0.3">
      <c r="A3" s="104"/>
      <c r="B3" s="368" t="s">
        <v>269</v>
      </c>
      <c r="C3" s="368"/>
      <c r="D3" s="368"/>
      <c r="E3" s="368"/>
      <c r="F3" s="368"/>
      <c r="G3" s="368"/>
      <c r="H3" s="368"/>
      <c r="I3" s="368"/>
      <c r="J3" s="368"/>
      <c r="K3" s="368"/>
      <c r="L3" s="369"/>
    </row>
    <row r="4" spans="1:12" ht="26.25" thickBot="1" x14ac:dyDescent="0.3">
      <c r="A4" s="65" t="s">
        <v>270</v>
      </c>
      <c r="B4" s="108" t="s">
        <v>271</v>
      </c>
      <c r="C4" s="109" t="s">
        <v>272</v>
      </c>
      <c r="D4" s="109" t="s">
        <v>273</v>
      </c>
      <c r="E4" s="109" t="s">
        <v>274</v>
      </c>
      <c r="F4" s="109" t="s">
        <v>275</v>
      </c>
      <c r="G4" s="109" t="s">
        <v>276</v>
      </c>
      <c r="H4" s="109" t="s">
        <v>277</v>
      </c>
      <c r="I4" s="109" t="s">
        <v>278</v>
      </c>
      <c r="J4" s="109" t="s">
        <v>279</v>
      </c>
      <c r="K4" s="106"/>
      <c r="L4" s="107"/>
    </row>
    <row r="5" spans="1:12" x14ac:dyDescent="0.25">
      <c r="A5" s="139"/>
      <c r="B5" s="140">
        <v>1</v>
      </c>
      <c r="C5" s="140">
        <f>1-0.0032</f>
        <v>0.99680000000000002</v>
      </c>
      <c r="D5" s="140">
        <f>1-0.0252</f>
        <v>0.9748</v>
      </c>
      <c r="E5" s="140">
        <f>1-0.0809</f>
        <v>0.91910000000000003</v>
      </c>
      <c r="F5" s="140">
        <f>1-0.1801</f>
        <v>0.81989999999999996</v>
      </c>
      <c r="G5" s="140">
        <f>1-0.332</f>
        <v>0.66799999999999993</v>
      </c>
      <c r="H5" s="140">
        <f>1-0.526</f>
        <v>0.47399999999999998</v>
      </c>
      <c r="I5" s="140">
        <f>1-0.752</f>
        <v>0.248</v>
      </c>
      <c r="J5" s="140">
        <v>0.1</v>
      </c>
      <c r="K5" s="105" t="s">
        <v>268</v>
      </c>
      <c r="L5" s="98">
        <v>65</v>
      </c>
    </row>
    <row r="6" spans="1:12" x14ac:dyDescent="0.25">
      <c r="A6" s="101">
        <v>0</v>
      </c>
      <c r="B6" s="141">
        <v>1</v>
      </c>
      <c r="C6" s="142">
        <v>0.99</v>
      </c>
      <c r="D6" s="142">
        <v>0.97499999999999998</v>
      </c>
      <c r="E6" s="142">
        <v>0.92</v>
      </c>
      <c r="F6" s="142">
        <v>0.82</v>
      </c>
      <c r="G6" s="142">
        <v>0.66</v>
      </c>
      <c r="H6" s="142">
        <v>0.47</v>
      </c>
      <c r="I6" s="142">
        <v>0.25</v>
      </c>
      <c r="J6" s="142">
        <v>0.13500000000000001</v>
      </c>
      <c r="K6" s="110"/>
      <c r="L6" s="110"/>
    </row>
    <row r="7" spans="1:12" x14ac:dyDescent="0.25">
      <c r="A7" s="101">
        <v>1</v>
      </c>
      <c r="B7" s="111">
        <f>(1-(A7/L7)^1.4)*1</f>
        <v>0.99710318139767862</v>
      </c>
      <c r="C7" s="111">
        <f>(1-(A7/L7)^1.4)*0.99</f>
        <v>0.98713214958370177</v>
      </c>
      <c r="D7" s="111">
        <f>(1-(K7/L7)^1.4)*0.975</f>
        <v>0.97217560186273666</v>
      </c>
      <c r="E7" s="111">
        <f>(1-((K7/L7)^1.4))*0.92</f>
        <v>0.91733492688586438</v>
      </c>
      <c r="F7" s="111">
        <f>(1-((K7/L7)^1.4))*0.82</f>
        <v>0.81762460874609644</v>
      </c>
      <c r="G7" s="111">
        <v>0.65810000000000002</v>
      </c>
      <c r="H7" s="111">
        <f>(1-((K7/L7)^1.4))*0.47</f>
        <v>0.46863849525690893</v>
      </c>
      <c r="I7" s="111">
        <f>(1-(K7/L7)^1.4)*0.25</f>
        <v>0.24927579534941965</v>
      </c>
      <c r="J7" s="111">
        <f>(1-((A7/L7)^1.4))*0.135</f>
        <v>0.13460892948868663</v>
      </c>
      <c r="K7" s="55">
        <v>1</v>
      </c>
      <c r="L7" s="110">
        <v>65</v>
      </c>
    </row>
    <row r="8" spans="1:12" x14ac:dyDescent="0.25">
      <c r="A8" s="101">
        <v>2</v>
      </c>
      <c r="B8" s="111">
        <f>(1-(A8/L8)^1.4)*1</f>
        <v>0.99235524987632573</v>
      </c>
      <c r="C8" s="111">
        <f>(1-(A8/L8)^1.4)*0.99</f>
        <v>0.98243169737756242</v>
      </c>
      <c r="D8" s="111">
        <f>(1-(K8/L8)^1.4)*0.975</f>
        <v>0.96754636862941756</v>
      </c>
      <c r="E8" s="111">
        <f t="shared" ref="E8:E55" si="0">(1-((K8/L8)^1.4))*0.92</f>
        <v>0.91296682988621969</v>
      </c>
      <c r="F8" s="111">
        <f t="shared" ref="F8:F56" si="1">(1-((K8/L8)^1.4))*0.82</f>
        <v>0.81373130489858703</v>
      </c>
      <c r="G8" s="111">
        <v>0.65739999999999998</v>
      </c>
      <c r="H8" s="111">
        <f t="shared" ref="H8:H56" si="2">(1-((K8/L8)^1.4))*0.47</f>
        <v>0.46640696744187304</v>
      </c>
      <c r="I8" s="111">
        <f>(1-(K8/L8)^1.4)*0.25</f>
        <v>0.24808881246908143</v>
      </c>
      <c r="J8" s="111">
        <f>(1-((A8/L8)^1.4))*0.135</f>
        <v>0.13396795873330397</v>
      </c>
      <c r="K8" s="55">
        <v>2</v>
      </c>
      <c r="L8" s="110">
        <v>65</v>
      </c>
    </row>
    <row r="9" spans="1:12" x14ac:dyDescent="0.25">
      <c r="A9" s="101">
        <v>3</v>
      </c>
      <c r="B9" s="111">
        <f>(1-(A9/L9)^1.4)*1</f>
        <v>0.98651375462065571</v>
      </c>
      <c r="C9" s="111">
        <f>(1-(A9/L9)^1.4)*0.99</f>
        <v>0.97664861707444917</v>
      </c>
      <c r="D9" s="111">
        <f t="shared" ref="D9:D56" si="3">(1-(K9/L9)^1.4)*0.975</f>
        <v>0.96185091075513929</v>
      </c>
      <c r="E9" s="111">
        <f t="shared" si="0"/>
        <v>0.90759265425100333</v>
      </c>
      <c r="F9" s="111">
        <f t="shared" si="1"/>
        <v>0.80894127878893762</v>
      </c>
      <c r="G9" s="111">
        <v>0.65190000000000003</v>
      </c>
      <c r="H9" s="111">
        <f t="shared" si="2"/>
        <v>0.46366146467170816</v>
      </c>
      <c r="I9" s="111">
        <f>(1-(K9/L9)^1.4)*0.25</f>
        <v>0.24662843865516393</v>
      </c>
      <c r="J9" s="111">
        <f t="shared" ref="J9:J56" si="4">(1-((A9/L9)^1.4))*0.135</f>
        <v>0.13317935687378854</v>
      </c>
      <c r="K9" s="55">
        <v>3</v>
      </c>
      <c r="L9" s="110">
        <v>65</v>
      </c>
    </row>
    <row r="10" spans="1:12" x14ac:dyDescent="0.25">
      <c r="A10" s="101">
        <v>4</v>
      </c>
      <c r="B10" s="111">
        <f>(1-(A10/L10)^1.4)*1</f>
        <v>0.97982538347185943</v>
      </c>
      <c r="C10" s="111">
        <f t="shared" ref="C10:C47" si="5">(1-(A10/L10)^1.4)*0.99</f>
        <v>0.97002712963714088</v>
      </c>
      <c r="D10" s="111">
        <f t="shared" si="3"/>
        <v>0.95532974888506295</v>
      </c>
      <c r="E10" s="111">
        <f t="shared" si="0"/>
        <v>0.90143935279411069</v>
      </c>
      <c r="F10" s="111">
        <f t="shared" si="1"/>
        <v>0.80345681444692474</v>
      </c>
      <c r="G10" s="111">
        <v>0.6462</v>
      </c>
      <c r="H10" s="111">
        <f t="shared" si="2"/>
        <v>0.4605179302317739</v>
      </c>
      <c r="I10" s="111">
        <f t="shared" ref="I10:I32" si="6">(1-(K10/L10)^1.4)*0.25</f>
        <v>0.24495634586796486</v>
      </c>
      <c r="J10" s="111">
        <f t="shared" si="4"/>
        <v>0.13227642676870102</v>
      </c>
      <c r="K10" s="55">
        <v>4</v>
      </c>
      <c r="L10" s="110">
        <v>65</v>
      </c>
    </row>
    <row r="11" spans="1:12" x14ac:dyDescent="0.25">
      <c r="A11" s="101">
        <v>5</v>
      </c>
      <c r="B11" s="111">
        <f>(1-(A11/L11)^1.4)*1</f>
        <v>0.97242729928972738</v>
      </c>
      <c r="C11" s="111">
        <f t="shared" si="5"/>
        <v>0.96270302629683013</v>
      </c>
      <c r="D11" s="111">
        <f t="shared" si="3"/>
        <v>0.94811661680748416</v>
      </c>
      <c r="E11" s="111">
        <f t="shared" si="0"/>
        <v>0.89463311534654921</v>
      </c>
      <c r="F11" s="111">
        <f t="shared" si="1"/>
        <v>0.79739038541757645</v>
      </c>
      <c r="G11" s="111">
        <v>0.64029999999999998</v>
      </c>
      <c r="H11" s="111">
        <f t="shared" si="2"/>
        <v>0.45704083066617185</v>
      </c>
      <c r="I11" s="111">
        <f t="shared" si="6"/>
        <v>0.24310682482243184</v>
      </c>
      <c r="J11" s="111">
        <f t="shared" si="4"/>
        <v>0.13127768540411319</v>
      </c>
      <c r="K11" s="55">
        <v>5</v>
      </c>
      <c r="L11" s="110">
        <v>65</v>
      </c>
    </row>
    <row r="12" spans="1:12" x14ac:dyDescent="0.25">
      <c r="A12" s="101">
        <v>6</v>
      </c>
      <c r="B12" s="111">
        <f t="shared" ref="B12:B19" si="7">(1-(A12/L12)^1.4)*1</f>
        <v>0.96440958507066155</v>
      </c>
      <c r="C12" s="111">
        <f t="shared" si="5"/>
        <v>0.95476548921995497</v>
      </c>
      <c r="D12" s="111">
        <f t="shared" si="3"/>
        <v>0.94029934544389504</v>
      </c>
      <c r="E12" s="111">
        <f t="shared" si="0"/>
        <v>0.88725681826500868</v>
      </c>
      <c r="F12" s="111">
        <f t="shared" si="1"/>
        <v>0.79081585975794244</v>
      </c>
      <c r="G12" s="111">
        <v>0.63429999999999997</v>
      </c>
      <c r="H12" s="111">
        <f t="shared" si="2"/>
        <v>0.45327250498321092</v>
      </c>
      <c r="I12" s="111">
        <f t="shared" si="6"/>
        <v>0.24110239626766539</v>
      </c>
      <c r="J12" s="111">
        <f t="shared" si="4"/>
        <v>0.13019529398453933</v>
      </c>
      <c r="K12" s="55">
        <v>6</v>
      </c>
      <c r="L12" s="110">
        <v>65</v>
      </c>
    </row>
    <row r="13" spans="1:12" x14ac:dyDescent="0.25">
      <c r="A13" s="101">
        <v>7</v>
      </c>
      <c r="B13" s="111">
        <f t="shared" si="7"/>
        <v>0.95583700108810132</v>
      </c>
      <c r="C13" s="111">
        <f t="shared" si="5"/>
        <v>0.94627863107722032</v>
      </c>
      <c r="D13" s="111">
        <f t="shared" si="3"/>
        <v>0.93194107606089882</v>
      </c>
      <c r="E13" s="111">
        <f t="shared" si="0"/>
        <v>0.8793700410010532</v>
      </c>
      <c r="F13" s="111">
        <f t="shared" si="1"/>
        <v>0.78378634089224308</v>
      </c>
      <c r="G13" s="111">
        <v>0.62819999999999998</v>
      </c>
      <c r="H13" s="111">
        <f t="shared" si="2"/>
        <v>0.4492433905114076</v>
      </c>
      <c r="I13" s="111">
        <f t="shared" si="6"/>
        <v>0.23895925027202533</v>
      </c>
      <c r="J13" s="111">
        <f t="shared" si="4"/>
        <v>0.12903799514689368</v>
      </c>
      <c r="K13" s="55">
        <v>7</v>
      </c>
      <c r="L13" s="110">
        <v>65</v>
      </c>
    </row>
    <row r="14" spans="1:12" x14ac:dyDescent="0.25">
      <c r="A14" s="101">
        <v>8</v>
      </c>
      <c r="B14" s="111">
        <f t="shared" si="7"/>
        <v>0.94675886778861795</v>
      </c>
      <c r="C14" s="111">
        <f t="shared" si="5"/>
        <v>0.93729127911073173</v>
      </c>
      <c r="D14" s="111">
        <f t="shared" si="3"/>
        <v>0.92308989609390246</v>
      </c>
      <c r="E14" s="111">
        <f t="shared" si="0"/>
        <v>0.87101815836552854</v>
      </c>
      <c r="F14" s="111">
        <f t="shared" si="1"/>
        <v>0.77634227158666669</v>
      </c>
      <c r="G14" s="111">
        <v>0.62180000000000002</v>
      </c>
      <c r="H14" s="111">
        <f t="shared" si="2"/>
        <v>0.44497666786065043</v>
      </c>
      <c r="I14" s="111">
        <f t="shared" si="6"/>
        <v>0.23668971694715449</v>
      </c>
      <c r="J14" s="111">
        <f t="shared" si="4"/>
        <v>0.12781244715146342</v>
      </c>
      <c r="K14" s="55">
        <v>8</v>
      </c>
      <c r="L14" s="110">
        <v>65</v>
      </c>
    </row>
    <row r="15" spans="1:12" x14ac:dyDescent="0.25">
      <c r="A15" s="101">
        <v>9</v>
      </c>
      <c r="B15" s="111">
        <f t="shared" si="7"/>
        <v>0.93721428939798412</v>
      </c>
      <c r="C15" s="111">
        <f t="shared" si="5"/>
        <v>0.92784214650400432</v>
      </c>
      <c r="D15" s="111">
        <f t="shared" si="3"/>
        <v>0.91378393216303455</v>
      </c>
      <c r="E15" s="111">
        <f t="shared" si="0"/>
        <v>0.86223714624614545</v>
      </c>
      <c r="F15" s="111">
        <f t="shared" si="1"/>
        <v>0.76851571730634693</v>
      </c>
      <c r="G15" s="111">
        <v>0.61539999999999995</v>
      </c>
      <c r="H15" s="111">
        <f t="shared" si="2"/>
        <v>0.44049071601705253</v>
      </c>
      <c r="I15" s="111">
        <f t="shared" si="6"/>
        <v>0.23430357234949603</v>
      </c>
      <c r="J15" s="111">
        <f>(1-((A15/L15)^1.4))*0.135</f>
        <v>0.12652392906872786</v>
      </c>
      <c r="K15" s="55">
        <v>9</v>
      </c>
      <c r="L15" s="110">
        <v>65</v>
      </c>
    </row>
    <row r="16" spans="1:12" x14ac:dyDescent="0.25">
      <c r="A16" s="101">
        <v>10</v>
      </c>
      <c r="B16" s="111">
        <f t="shared" si="7"/>
        <v>0.92723520658284386</v>
      </c>
      <c r="C16" s="111">
        <f t="shared" si="5"/>
        <v>0.91796285451701543</v>
      </c>
      <c r="D16" s="111">
        <f t="shared" si="3"/>
        <v>0.90405432641827277</v>
      </c>
      <c r="E16" s="111">
        <f t="shared" si="0"/>
        <v>0.85305639005621636</v>
      </c>
      <c r="F16" s="111">
        <f t="shared" si="1"/>
        <v>0.76033286939793188</v>
      </c>
      <c r="G16" s="111">
        <v>0.60870000000000002</v>
      </c>
      <c r="H16" s="111">
        <f t="shared" si="2"/>
        <v>0.43580054709393656</v>
      </c>
      <c r="I16" s="111">
        <f t="shared" si="6"/>
        <v>0.23180880164571097</v>
      </c>
      <c r="J16" s="111">
        <f t="shared" si="4"/>
        <v>0.12517675288868393</v>
      </c>
      <c r="K16" s="55">
        <v>10</v>
      </c>
      <c r="L16" s="110">
        <v>65</v>
      </c>
    </row>
    <row r="17" spans="1:12" x14ac:dyDescent="0.25">
      <c r="A17" s="101">
        <v>11</v>
      </c>
      <c r="B17" s="111">
        <f t="shared" si="7"/>
        <v>0.916848313916511</v>
      </c>
      <c r="C17" s="111">
        <f>(1-(A17/L17)^1.4)*0.99</f>
        <v>0.90767983077734593</v>
      </c>
      <c r="D17" s="111">
        <f t="shared" si="3"/>
        <v>0.89392710606859815</v>
      </c>
      <c r="E17" s="111">
        <f t="shared" si="0"/>
        <v>0.84350044880319019</v>
      </c>
      <c r="F17" s="111">
        <f t="shared" si="1"/>
        <v>0.75181561741153902</v>
      </c>
      <c r="G17" s="111">
        <v>0.60189999999999999</v>
      </c>
      <c r="H17" s="111">
        <f t="shared" si="2"/>
        <v>0.43091870754076017</v>
      </c>
      <c r="I17" s="111">
        <f t="shared" si="6"/>
        <v>0.22921207847912775</v>
      </c>
      <c r="J17" s="111">
        <f t="shared" si="4"/>
        <v>0.12377452237872899</v>
      </c>
      <c r="K17" s="55">
        <v>11</v>
      </c>
      <c r="L17" s="110">
        <v>65</v>
      </c>
    </row>
    <row r="18" spans="1:12" x14ac:dyDescent="0.25">
      <c r="A18" s="101">
        <v>12</v>
      </c>
      <c r="B18" s="111">
        <f t="shared" si="7"/>
        <v>0.90607633190609638</v>
      </c>
      <c r="C18" s="111">
        <f t="shared" si="5"/>
        <v>0.89701556858703535</v>
      </c>
      <c r="D18" s="111">
        <f t="shared" si="3"/>
        <v>0.88342442360844398</v>
      </c>
      <c r="E18" s="111">
        <f t="shared" si="0"/>
        <v>0.83359022535360872</v>
      </c>
      <c r="F18" s="111">
        <f t="shared" si="1"/>
        <v>0.742982592162999</v>
      </c>
      <c r="G18" s="111">
        <v>0.59499999999999997</v>
      </c>
      <c r="H18" s="111">
        <f t="shared" si="2"/>
        <v>0.42585587599586527</v>
      </c>
      <c r="I18" s="111">
        <f t="shared" si="6"/>
        <v>0.22651908297652409</v>
      </c>
      <c r="J18" s="111">
        <f t="shared" si="4"/>
        <v>0.12232030480732302</v>
      </c>
      <c r="K18" s="55">
        <v>12</v>
      </c>
      <c r="L18" s="110">
        <v>65</v>
      </c>
    </row>
    <row r="19" spans="1:12" x14ac:dyDescent="0.25">
      <c r="A19" s="101">
        <v>13</v>
      </c>
      <c r="B19" s="111">
        <f t="shared" si="7"/>
        <v>0.89493888782384934</v>
      </c>
      <c r="C19" s="111">
        <f t="shared" si="5"/>
        <v>0.88598949894561085</v>
      </c>
      <c r="D19" s="111">
        <f t="shared" si="3"/>
        <v>0.87256541562825307</v>
      </c>
      <c r="E19" s="111">
        <f t="shared" si="0"/>
        <v>0.82334377679794146</v>
      </c>
      <c r="F19" s="111">
        <f t="shared" si="1"/>
        <v>0.7338498880155564</v>
      </c>
      <c r="G19" s="111">
        <v>0.58779999999999999</v>
      </c>
      <c r="H19" s="111">
        <f t="shared" si="2"/>
        <v>0.42062127727720916</v>
      </c>
      <c r="I19" s="111">
        <f t="shared" si="6"/>
        <v>0.22373472195596233</v>
      </c>
      <c r="J19" s="111">
        <f t="shared" si="4"/>
        <v>0.12081674985621967</v>
      </c>
      <c r="K19" s="55">
        <v>13</v>
      </c>
      <c r="L19" s="110">
        <v>65</v>
      </c>
    </row>
    <row r="20" spans="1:12" x14ac:dyDescent="0.25">
      <c r="A20" s="101">
        <v>14</v>
      </c>
      <c r="B20" s="111">
        <f>(1-(A20/L20)^1.4)*1</f>
        <v>0.88345314714458989</v>
      </c>
      <c r="C20" s="111">
        <f t="shared" si="5"/>
        <v>0.87461861567314403</v>
      </c>
      <c r="D20" s="111">
        <f t="shared" si="3"/>
        <v>0.86136681846597507</v>
      </c>
      <c r="E20" s="111">
        <f t="shared" si="0"/>
        <v>0.81277689537302278</v>
      </c>
      <c r="F20" s="111">
        <f t="shared" si="1"/>
        <v>0.72443158065856361</v>
      </c>
      <c r="G20" s="111">
        <v>0.5806</v>
      </c>
      <c r="H20" s="111">
        <f t="shared" si="2"/>
        <v>0.41522297915795725</v>
      </c>
      <c r="I20" s="111">
        <f t="shared" si="6"/>
        <v>0.22086328678614747</v>
      </c>
      <c r="J20" s="111">
        <f t="shared" si="4"/>
        <v>0.11926617486451964</v>
      </c>
      <c r="K20" s="55">
        <v>14</v>
      </c>
      <c r="L20" s="110">
        <v>65</v>
      </c>
    </row>
    <row r="21" spans="1:12" x14ac:dyDescent="0.25">
      <c r="A21" s="101">
        <v>15</v>
      </c>
      <c r="B21" s="111">
        <f>(1-(A21/L21)^1.4)*1</f>
        <v>0.87163427932561177</v>
      </c>
      <c r="C21" s="111">
        <f t="shared" si="5"/>
        <v>0.8629179365323556</v>
      </c>
      <c r="D21" s="111">
        <f t="shared" si="3"/>
        <v>0.84984342234247146</v>
      </c>
      <c r="E21" s="111">
        <f t="shared" si="0"/>
        <v>0.80190353697956285</v>
      </c>
      <c r="F21" s="111">
        <f t="shared" si="1"/>
        <v>0.71474010904700158</v>
      </c>
      <c r="G21" s="111">
        <v>0.57310000000000005</v>
      </c>
      <c r="H21" s="111">
        <f t="shared" si="2"/>
        <v>0.40966811128303748</v>
      </c>
      <c r="I21" s="111">
        <f t="shared" si="6"/>
        <v>0.21790856983140294</v>
      </c>
      <c r="J21" s="111">
        <f>(1-((A21/L21)^1.4))*0.135</f>
        <v>0.1176706277089576</v>
      </c>
      <c r="K21" s="55">
        <v>15</v>
      </c>
      <c r="L21" s="110">
        <v>65</v>
      </c>
    </row>
    <row r="22" spans="1:12" x14ac:dyDescent="0.25">
      <c r="A22" s="101">
        <v>16</v>
      </c>
      <c r="B22" s="111">
        <f t="shared" ref="B22:B27" si="8">(1-(A22/L22)^1.4)*1</f>
        <v>0.85949580973715167</v>
      </c>
      <c r="C22" s="111">
        <f t="shared" si="5"/>
        <v>0.85090085163978013</v>
      </c>
      <c r="D22" s="111">
        <f t="shared" si="3"/>
        <v>0.83800841449372288</v>
      </c>
      <c r="E22" s="111">
        <f t="shared" si="0"/>
        <v>0.79073614495817957</v>
      </c>
      <c r="F22" s="111">
        <f t="shared" si="1"/>
        <v>0.70478656398446438</v>
      </c>
      <c r="G22" s="111">
        <v>0.5655</v>
      </c>
      <c r="H22" s="111">
        <f t="shared" si="2"/>
        <v>0.40396303057646127</v>
      </c>
      <c r="I22" s="111">
        <f t="shared" si="6"/>
        <v>0.21487395243428792</v>
      </c>
      <c r="J22" s="111">
        <f t="shared" si="4"/>
        <v>0.11603193431451549</v>
      </c>
      <c r="K22" s="55">
        <v>16</v>
      </c>
      <c r="L22" s="110">
        <v>65</v>
      </c>
    </row>
    <row r="23" spans="1:12" x14ac:dyDescent="0.25">
      <c r="A23" s="101">
        <v>17</v>
      </c>
      <c r="B23" s="111">
        <f t="shared" si="8"/>
        <v>0.84704989106743633</v>
      </c>
      <c r="C23" s="111">
        <f t="shared" si="5"/>
        <v>0.83857939215676192</v>
      </c>
      <c r="D23" s="111">
        <f t="shared" si="3"/>
        <v>0.82587364379075046</v>
      </c>
      <c r="E23" s="111">
        <f t="shared" si="0"/>
        <v>0.77928589978204144</v>
      </c>
      <c r="F23" s="111">
        <f t="shared" si="1"/>
        <v>0.6945809106752977</v>
      </c>
      <c r="G23" s="111">
        <v>0.55779999999999996</v>
      </c>
      <c r="H23" s="111">
        <f t="shared" si="2"/>
        <v>0.39811344880169508</v>
      </c>
      <c r="I23" s="111">
        <f t="shared" si="6"/>
        <v>0.21176247276685908</v>
      </c>
      <c r="J23" s="111">
        <f t="shared" si="4"/>
        <v>0.11435173529410392</v>
      </c>
      <c r="K23" s="55">
        <v>17</v>
      </c>
      <c r="L23" s="110">
        <v>65</v>
      </c>
    </row>
    <row r="24" spans="1:12" x14ac:dyDescent="0.25">
      <c r="A24" s="101">
        <v>18</v>
      </c>
      <c r="B24" s="111">
        <f t="shared" si="8"/>
        <v>0.83430751635428491</v>
      </c>
      <c r="C24" s="111">
        <f t="shared" si="5"/>
        <v>0.82596444119074208</v>
      </c>
      <c r="D24" s="111">
        <f t="shared" si="3"/>
        <v>0.81344982844542779</v>
      </c>
      <c r="E24" s="111">
        <f t="shared" si="0"/>
        <v>0.7675629150459421</v>
      </c>
      <c r="F24" s="111">
        <f t="shared" si="1"/>
        <v>0.68413216341051353</v>
      </c>
      <c r="G24" s="111">
        <v>0.54990000000000006</v>
      </c>
      <c r="H24" s="111">
        <f t="shared" si="2"/>
        <v>0.39212453268651387</v>
      </c>
      <c r="I24" s="111">
        <f t="shared" si="6"/>
        <v>0.20857687908857123</v>
      </c>
      <c r="J24" s="111">
        <f t="shared" si="4"/>
        <v>0.11263151470782846</v>
      </c>
      <c r="K24" s="55">
        <v>18</v>
      </c>
      <c r="L24" s="110">
        <v>65</v>
      </c>
    </row>
    <row r="25" spans="1:12" x14ac:dyDescent="0.25">
      <c r="A25" s="101">
        <v>19</v>
      </c>
      <c r="B25" s="111">
        <f t="shared" si="8"/>
        <v>0.82127868879082289</v>
      </c>
      <c r="C25" s="111">
        <f>(1-(A25/L25)^1.4)*0.99</f>
        <v>0.81306590190291461</v>
      </c>
      <c r="D25" s="111">
        <f t="shared" si="3"/>
        <v>0.80074672157105231</v>
      </c>
      <c r="E25" s="111">
        <f t="shared" si="0"/>
        <v>0.75557639368755714</v>
      </c>
      <c r="F25" s="111">
        <f t="shared" si="1"/>
        <v>0.67344852480847472</v>
      </c>
      <c r="G25" s="111">
        <v>0.54179999999999995</v>
      </c>
      <c r="H25" s="111">
        <f t="shared" si="2"/>
        <v>0.38600098373168673</v>
      </c>
      <c r="I25" s="111">
        <f t="shared" si="6"/>
        <v>0.20531967219770572</v>
      </c>
      <c r="J25" s="111">
        <f t="shared" si="4"/>
        <v>0.11087262298676109</v>
      </c>
      <c r="K25" s="55">
        <v>19</v>
      </c>
      <c r="L25" s="110">
        <v>65</v>
      </c>
    </row>
    <row r="26" spans="1:12" x14ac:dyDescent="0.25">
      <c r="A26" s="101">
        <v>20</v>
      </c>
      <c r="B26" s="111">
        <f t="shared" si="8"/>
        <v>0.80797255892061415</v>
      </c>
      <c r="C26" s="111">
        <f t="shared" si="5"/>
        <v>0.79989283333140804</v>
      </c>
      <c r="D26" s="111">
        <f t="shared" si="3"/>
        <v>0.78777324494759882</v>
      </c>
      <c r="E26" s="111">
        <f>(1-((K26/L26)^1.4))*0.92</f>
        <v>0.74333475420696504</v>
      </c>
      <c r="F26" s="111">
        <f t="shared" si="1"/>
        <v>0.66253749831490361</v>
      </c>
      <c r="G26" s="111">
        <v>0.53359999999999996</v>
      </c>
      <c r="H26" s="111">
        <f>(1-((K26/L26)^1.4))*0.47</f>
        <v>0.37974710269268863</v>
      </c>
      <c r="I26" s="111">
        <f t="shared" si="6"/>
        <v>0.20199313973015354</v>
      </c>
      <c r="J26" s="111">
        <f t="shared" si="4"/>
        <v>0.10907629545428292</v>
      </c>
      <c r="K26" s="55">
        <v>20</v>
      </c>
      <c r="L26" s="110">
        <v>65</v>
      </c>
    </row>
    <row r="27" spans="1:12" x14ac:dyDescent="0.25">
      <c r="A27" s="101">
        <v>21</v>
      </c>
      <c r="B27" s="111">
        <f t="shared" si="8"/>
        <v>0.79439753682322345</v>
      </c>
      <c r="C27" s="111">
        <f t="shared" si="5"/>
        <v>0.78645356145499123</v>
      </c>
      <c r="D27" s="111">
        <f t="shared" si="3"/>
        <v>0.7745375984026428</v>
      </c>
      <c r="E27" s="111">
        <f t="shared" si="0"/>
        <v>0.73084573387736562</v>
      </c>
      <c r="F27" s="111">
        <f t="shared" si="1"/>
        <v>0.65140598019504314</v>
      </c>
      <c r="G27" s="111">
        <v>0.5252</v>
      </c>
      <c r="H27" s="111">
        <f t="shared" si="2"/>
        <v>0.37336684230691503</v>
      </c>
      <c r="I27" s="111">
        <f t="shared" si="6"/>
        <v>0.19859938420580586</v>
      </c>
      <c r="J27" s="111">
        <f t="shared" si="4"/>
        <v>0.10724366747113517</v>
      </c>
      <c r="K27" s="55">
        <v>21</v>
      </c>
      <c r="L27" s="110">
        <v>65</v>
      </c>
    </row>
    <row r="28" spans="1:12" x14ac:dyDescent="0.25">
      <c r="A28" s="101">
        <v>22</v>
      </c>
      <c r="B28" s="111">
        <f>(1-(A28/L28)^1.4)*1</f>
        <v>0.78056138483746385</v>
      </c>
      <c r="C28" s="111">
        <f t="shared" si="5"/>
        <v>0.77275577098908921</v>
      </c>
      <c r="D28" s="111">
        <f t="shared" si="3"/>
        <v>0.76104735021652725</v>
      </c>
      <c r="E28" s="111">
        <f t="shared" si="0"/>
        <v>0.71811647405046675</v>
      </c>
      <c r="F28" s="111">
        <f t="shared" si="1"/>
        <v>0.64006033556672026</v>
      </c>
      <c r="G28" s="111">
        <v>0.51670000000000005</v>
      </c>
      <c r="H28" s="111">
        <f t="shared" si="2"/>
        <v>0.36686385087360801</v>
      </c>
      <c r="I28" s="111">
        <f t="shared" si="6"/>
        <v>0.19514034620936596</v>
      </c>
      <c r="J28" s="111">
        <f>(1-((A28/L28)^1.4))*0.135</f>
        <v>0.10537578695305763</v>
      </c>
      <c r="K28" s="55">
        <v>22</v>
      </c>
      <c r="L28" s="110">
        <v>65</v>
      </c>
    </row>
    <row r="29" spans="1:12" x14ac:dyDescent="0.25">
      <c r="A29" s="101">
        <v>23</v>
      </c>
      <c r="B29" s="111">
        <f>(1-(A29/L29)^1.4)*1</f>
        <v>0.76647129493998845</v>
      </c>
      <c r="C29" s="111">
        <f t="shared" si="5"/>
        <v>0.75880658199058859</v>
      </c>
      <c r="D29" s="111">
        <f t="shared" si="3"/>
        <v>0.7473095125664887</v>
      </c>
      <c r="E29" s="111">
        <f t="shared" si="0"/>
        <v>0.70515359134478939</v>
      </c>
      <c r="F29" s="111">
        <f t="shared" si="1"/>
        <v>0.62850646185079051</v>
      </c>
      <c r="G29" s="111">
        <v>0.50800000000000001</v>
      </c>
      <c r="H29" s="111">
        <f t="shared" si="2"/>
        <v>0.36024150862179455</v>
      </c>
      <c r="I29" s="111">
        <f t="shared" si="6"/>
        <v>0.19161782373499711</v>
      </c>
      <c r="J29" s="111">
        <f t="shared" si="4"/>
        <v>0.10347362481689845</v>
      </c>
      <c r="K29" s="55">
        <v>23</v>
      </c>
      <c r="L29" s="110">
        <v>65</v>
      </c>
    </row>
    <row r="30" spans="1:12" x14ac:dyDescent="0.25">
      <c r="A30" s="101">
        <v>24</v>
      </c>
      <c r="B30" s="111">
        <f t="shared" ref="B30:B37" si="9">(1-(A30/L30)^1.4)*1</f>
        <v>0.75213395388257298</v>
      </c>
      <c r="C30" s="111">
        <f t="shared" si="5"/>
        <v>0.74461261434374726</v>
      </c>
      <c r="D30" s="111">
        <f t="shared" si="3"/>
        <v>0.73333060503550862</v>
      </c>
      <c r="E30" s="111">
        <f t="shared" si="0"/>
        <v>0.6919632375719672</v>
      </c>
      <c r="F30" s="111">
        <f t="shared" si="1"/>
        <v>0.61674984218370976</v>
      </c>
      <c r="G30" s="111">
        <v>0.49909999999999999</v>
      </c>
      <c r="H30" s="111">
        <f t="shared" si="2"/>
        <v>0.35350295832480927</v>
      </c>
      <c r="I30" s="111">
        <f t="shared" si="6"/>
        <v>0.18803348847064325</v>
      </c>
      <c r="J30" s="111">
        <f t="shared" si="4"/>
        <v>0.10153808377414736</v>
      </c>
      <c r="K30" s="55">
        <v>24</v>
      </c>
      <c r="L30" s="110">
        <v>65</v>
      </c>
    </row>
    <row r="31" spans="1:12" x14ac:dyDescent="0.25">
      <c r="A31" s="101">
        <v>25</v>
      </c>
      <c r="B31" s="111">
        <f t="shared" si="9"/>
        <v>0.73755559845927743</v>
      </c>
      <c r="C31" s="111">
        <f t="shared" si="5"/>
        <v>0.7301800424746846</v>
      </c>
      <c r="D31" s="111">
        <f t="shared" si="3"/>
        <v>0.71911670849779552</v>
      </c>
      <c r="E31" s="111">
        <f t="shared" si="0"/>
        <v>0.67855115058253523</v>
      </c>
      <c r="F31" s="111">
        <f t="shared" si="1"/>
        <v>0.60479559073660749</v>
      </c>
      <c r="G31" s="111">
        <v>0.49009999999999998</v>
      </c>
      <c r="H31" s="111">
        <f t="shared" si="2"/>
        <v>0.34665113127586039</v>
      </c>
      <c r="I31" s="111">
        <f t="shared" si="6"/>
        <v>0.18438889961481936</v>
      </c>
      <c r="J31" s="111">
        <f>(1-((A31/L31)^1.4))*0.135</f>
        <v>9.9570005792002453E-2</v>
      </c>
      <c r="K31" s="55">
        <v>25</v>
      </c>
      <c r="L31" s="110">
        <v>65</v>
      </c>
    </row>
    <row r="32" spans="1:12" x14ac:dyDescent="0.25">
      <c r="A32" s="101">
        <v>26</v>
      </c>
      <c r="B32" s="111">
        <f t="shared" si="9"/>
        <v>0.7227420627379415</v>
      </c>
      <c r="C32" s="111">
        <f t="shared" si="5"/>
        <v>0.71551464211056204</v>
      </c>
      <c r="D32" s="111">
        <f t="shared" si="3"/>
        <v>0.70467351116949295</v>
      </c>
      <c r="E32" s="111">
        <f t="shared" si="0"/>
        <v>0.66492269771890622</v>
      </c>
      <c r="F32" s="111">
        <f t="shared" si="1"/>
        <v>0.592648491445112</v>
      </c>
      <c r="G32" s="111">
        <v>0.48099999999999998</v>
      </c>
      <c r="H32" s="111">
        <f t="shared" si="2"/>
        <v>0.33968876948683246</v>
      </c>
      <c r="I32" s="111">
        <f t="shared" si="6"/>
        <v>0.18068551568448538</v>
      </c>
      <c r="J32" s="111">
        <f t="shared" si="4"/>
        <v>9.7570178469622112E-2</v>
      </c>
      <c r="K32" s="55">
        <v>26</v>
      </c>
      <c r="L32" s="110">
        <v>65</v>
      </c>
    </row>
    <row r="33" spans="1:12" x14ac:dyDescent="0.25">
      <c r="A33" s="101">
        <v>27</v>
      </c>
      <c r="B33" s="111">
        <f t="shared" si="9"/>
        <v>0.70769881869139295</v>
      </c>
      <c r="C33" s="111">
        <f>(1-(A33/L33)^1.4)*0.99</f>
        <v>0.70062183050447902</v>
      </c>
      <c r="D33" s="111">
        <f t="shared" si="3"/>
        <v>0.69000634822410811</v>
      </c>
      <c r="E33" s="111">
        <f t="shared" si="0"/>
        <v>0.65108291319608158</v>
      </c>
      <c r="F33" s="111">
        <f t="shared" si="1"/>
        <v>0.58031303132694223</v>
      </c>
      <c r="G33" s="111">
        <v>0.47160000000000002</v>
      </c>
      <c r="H33" s="111">
        <f t="shared" si="2"/>
        <v>0.33261844478495467</v>
      </c>
      <c r="I33" s="111">
        <f>(1-(K33/L33)^1.4)*0.25</f>
        <v>0.17692470467284824</v>
      </c>
      <c r="J33" s="111">
        <f t="shared" si="4"/>
        <v>9.5539340523338054E-2</v>
      </c>
      <c r="K33" s="55">
        <v>27</v>
      </c>
      <c r="L33" s="110">
        <v>65</v>
      </c>
    </row>
    <row r="34" spans="1:12" x14ac:dyDescent="0.25">
      <c r="A34" s="101">
        <v>28</v>
      </c>
      <c r="B34" s="111">
        <f t="shared" si="9"/>
        <v>0.69243101136320384</v>
      </c>
      <c r="C34" s="111">
        <f t="shared" si="5"/>
        <v>0.6855067012495718</v>
      </c>
      <c r="D34" s="111">
        <f t="shared" si="3"/>
        <v>0.67512023607912375</v>
      </c>
      <c r="E34" s="111">
        <f t="shared" si="0"/>
        <v>0.63703653045414754</v>
      </c>
      <c r="F34" s="111">
        <f t="shared" si="1"/>
        <v>0.56779342931782717</v>
      </c>
      <c r="G34" s="111">
        <v>0.46210000000000001</v>
      </c>
      <c r="H34" s="111">
        <f t="shared" si="2"/>
        <v>0.32544257534070581</v>
      </c>
      <c r="I34" s="111">
        <f>(1-(K34/L34)^1.4)*0.25</f>
        <v>0.17310775284080096</v>
      </c>
      <c r="J34" s="111">
        <f t="shared" si="4"/>
        <v>9.3478186534032531E-2</v>
      </c>
      <c r="K34" s="55">
        <v>28</v>
      </c>
      <c r="L34" s="110">
        <v>65</v>
      </c>
    </row>
    <row r="35" spans="1:12" x14ac:dyDescent="0.25">
      <c r="A35" s="101">
        <v>29</v>
      </c>
      <c r="B35" s="111">
        <f t="shared" si="9"/>
        <v>0.67694348947378291</v>
      </c>
      <c r="C35" s="111">
        <f t="shared" si="5"/>
        <v>0.67017405457904511</v>
      </c>
      <c r="D35" s="111">
        <f t="shared" si="3"/>
        <v>0.66001990223693829</v>
      </c>
      <c r="E35" s="111">
        <f t="shared" si="0"/>
        <v>0.62278801031588027</v>
      </c>
      <c r="F35" s="111">
        <f t="shared" si="1"/>
        <v>0.55509366136850191</v>
      </c>
      <c r="G35" s="111">
        <v>0.45250000000000001</v>
      </c>
      <c r="H35" s="111">
        <f t="shared" si="2"/>
        <v>0.31816344005267794</v>
      </c>
      <c r="I35" s="111">
        <f>(1-(K35/L35)^1.4)*0.25</f>
        <v>0.16923587236844573</v>
      </c>
      <c r="J35" s="111">
        <f t="shared" si="4"/>
        <v>9.1387371078960694E-2</v>
      </c>
      <c r="K35" s="55">
        <v>29</v>
      </c>
      <c r="L35" s="110">
        <v>65</v>
      </c>
    </row>
    <row r="36" spans="1:12" x14ac:dyDescent="0.25">
      <c r="A36" s="101">
        <v>30</v>
      </c>
      <c r="B36" s="111">
        <f t="shared" si="9"/>
        <v>0.66124083219616225</v>
      </c>
      <c r="C36" s="111">
        <f t="shared" si="5"/>
        <v>0.65462842387420062</v>
      </c>
      <c r="D36" s="111">
        <f t="shared" si="3"/>
        <v>0.64470981139125816</v>
      </c>
      <c r="E36" s="111">
        <f t="shared" si="0"/>
        <v>0.60834156562046926</v>
      </c>
      <c r="F36" s="111">
        <f>(1-((K36/L36)^1.4))*0.82</f>
        <v>0.54221748240085299</v>
      </c>
      <c r="G36" s="111">
        <v>0.44269999999999998</v>
      </c>
      <c r="H36" s="111">
        <f t="shared" si="2"/>
        <v>0.31078319113219627</v>
      </c>
      <c r="I36" s="111">
        <f t="shared" ref="I36:I56" si="10">(1-(K36/L36)^1.4)*0.25</f>
        <v>0.16531020804904056</v>
      </c>
      <c r="J36" s="111">
        <f t="shared" si="4"/>
        <v>8.9267512346481906E-2</v>
      </c>
      <c r="K36" s="55">
        <v>30</v>
      </c>
      <c r="L36" s="110">
        <v>65</v>
      </c>
    </row>
    <row r="37" spans="1:12" x14ac:dyDescent="0.25">
      <c r="A37" s="101">
        <v>31</v>
      </c>
      <c r="B37" s="111">
        <f t="shared" si="9"/>
        <v>0.64532737269354434</v>
      </c>
      <c r="C37" s="111">
        <f t="shared" si="5"/>
        <v>0.63887409896660885</v>
      </c>
      <c r="D37" s="111">
        <f t="shared" si="3"/>
        <v>0.62919418837620567</v>
      </c>
      <c r="E37" s="111">
        <f t="shared" si="0"/>
        <v>0.59370118287806084</v>
      </c>
      <c r="F37" s="111">
        <f t="shared" si="1"/>
        <v>0.52916844560870635</v>
      </c>
      <c r="G37" s="111">
        <v>0.43269999999999997</v>
      </c>
      <c r="H37" s="111">
        <f t="shared" si="2"/>
        <v>0.3033038651659658</v>
      </c>
      <c r="I37" s="111">
        <f t="shared" si="10"/>
        <v>0.16133184317338609</v>
      </c>
      <c r="J37" s="111">
        <f t="shared" si="4"/>
        <v>8.7119195313628495E-2</v>
      </c>
      <c r="K37" s="55">
        <v>31</v>
      </c>
      <c r="L37" s="110">
        <v>65</v>
      </c>
    </row>
    <row r="38" spans="1:12" x14ac:dyDescent="0.25">
      <c r="A38" s="101">
        <v>32</v>
      </c>
      <c r="B38" s="111">
        <f>(1-(A38/L38)^1.4)*1</f>
        <v>0.62920721890286369</v>
      </c>
      <c r="C38" s="111">
        <f t="shared" si="5"/>
        <v>0.62291514671383508</v>
      </c>
      <c r="D38" s="111">
        <f t="shared" si="3"/>
        <v>0.61347703843029211</v>
      </c>
      <c r="E38" s="111">
        <f t="shared" si="0"/>
        <v>0.5788706413906346</v>
      </c>
      <c r="F38" s="111">
        <f t="shared" si="1"/>
        <v>0.51594991950034819</v>
      </c>
      <c r="G38" s="111">
        <v>0.42259999999999998</v>
      </c>
      <c r="H38" s="111">
        <f t="shared" si="2"/>
        <v>0.29572739288434591</v>
      </c>
      <c r="I38" s="111">
        <f t="shared" si="10"/>
        <v>0.15730180472571592</v>
      </c>
      <c r="J38" s="111">
        <f>(1-((A38/L38)^1.4))*0.135</f>
        <v>8.4942974551886596E-2</v>
      </c>
      <c r="K38" s="55">
        <v>32</v>
      </c>
      <c r="L38" s="110">
        <v>65</v>
      </c>
    </row>
    <row r="39" spans="1:12" x14ac:dyDescent="0.25">
      <c r="A39" s="101">
        <v>33</v>
      </c>
      <c r="B39" s="111">
        <f>(1-(A39/L39)^1.4)*1</f>
        <v>0.61288427196321482</v>
      </c>
      <c r="C39" s="111">
        <f t="shared" si="5"/>
        <v>0.60675542924358272</v>
      </c>
      <c r="D39" s="111">
        <f t="shared" si="3"/>
        <v>0.59756216516413441</v>
      </c>
      <c r="E39" s="111">
        <f t="shared" si="0"/>
        <v>0.56385353020615769</v>
      </c>
      <c r="F39" s="111">
        <f t="shared" si="1"/>
        <v>0.50256510300983614</v>
      </c>
      <c r="G39" s="111">
        <v>0.4123</v>
      </c>
      <c r="H39" s="111">
        <f t="shared" si="2"/>
        <v>0.28805560782271095</v>
      </c>
      <c r="I39" s="111">
        <f t="shared" si="10"/>
        <v>0.15322106799080371</v>
      </c>
      <c r="J39" s="111">
        <f t="shared" si="4"/>
        <v>8.2739376715034008E-2</v>
      </c>
      <c r="K39" s="55">
        <v>33</v>
      </c>
      <c r="L39" s="110">
        <v>65</v>
      </c>
    </row>
    <row r="40" spans="1:12" x14ac:dyDescent="0.25">
      <c r="A40" s="101">
        <v>34</v>
      </c>
      <c r="B40" s="111">
        <f t="shared" ref="B40:B47" si="11">(1-(A40/L40)^1.4)*1</f>
        <v>0.59636224261981252</v>
      </c>
      <c r="C40" s="111">
        <f>(1-(A40/L40)^1.4)*0.99</f>
        <v>0.59039862019361444</v>
      </c>
      <c r="D40" s="111">
        <f t="shared" si="3"/>
        <v>0.58145318655431721</v>
      </c>
      <c r="E40" s="111">
        <f t="shared" si="0"/>
        <v>0.54865326321022756</v>
      </c>
      <c r="F40" s="111">
        <f t="shared" si="1"/>
        <v>0.48901703894824622</v>
      </c>
      <c r="G40" s="111">
        <v>0.40189999999999998</v>
      </c>
      <c r="H40" s="111">
        <f t="shared" si="2"/>
        <v>0.28029025403131186</v>
      </c>
      <c r="I40" s="111">
        <f t="shared" si="10"/>
        <v>0.14909056065495313</v>
      </c>
      <c r="J40" s="111">
        <f t="shared" si="4"/>
        <v>8.0508902753674699E-2</v>
      </c>
      <c r="K40" s="55">
        <v>34</v>
      </c>
      <c r="L40" s="110">
        <v>65</v>
      </c>
    </row>
    <row r="41" spans="1:12" x14ac:dyDescent="0.25">
      <c r="A41" s="101">
        <v>35</v>
      </c>
      <c r="B41" s="111">
        <f t="shared" si="11"/>
        <v>0.57964466587929508</v>
      </c>
      <c r="C41" s="111">
        <f t="shared" si="5"/>
        <v>0.57384821922050211</v>
      </c>
      <c r="D41" s="111">
        <f t="shared" si="3"/>
        <v>0.56515354923231265</v>
      </c>
      <c r="E41" s="111">
        <f t="shared" si="0"/>
        <v>0.5332730926089515</v>
      </c>
      <c r="F41" s="111">
        <f t="shared" si="1"/>
        <v>0.47530862602102192</v>
      </c>
      <c r="G41" s="111">
        <v>0.39129999999999998</v>
      </c>
      <c r="H41" s="111">
        <f t="shared" si="2"/>
        <v>0.27243299296326867</v>
      </c>
      <c r="I41" s="111">
        <f t="shared" si="10"/>
        <v>0.14491116646982377</v>
      </c>
      <c r="J41" s="111">
        <f t="shared" si="4"/>
        <v>7.8252029893704847E-2</v>
      </c>
      <c r="K41" s="55">
        <v>35</v>
      </c>
      <c r="L41" s="110">
        <v>65</v>
      </c>
    </row>
    <row r="42" spans="1:12" x14ac:dyDescent="0.25">
      <c r="A42" s="101">
        <v>36</v>
      </c>
      <c r="B42" s="111">
        <f t="shared" si="11"/>
        <v>0.56273491414774113</v>
      </c>
      <c r="C42" s="111">
        <f t="shared" si="5"/>
        <v>0.55710756500626368</v>
      </c>
      <c r="D42" s="111">
        <f t="shared" si="3"/>
        <v>0.54866654129404757</v>
      </c>
      <c r="E42" s="111">
        <f t="shared" si="0"/>
        <v>0.5177161210159219</v>
      </c>
      <c r="F42" s="111">
        <f t="shared" si="1"/>
        <v>0.46144262960114768</v>
      </c>
      <c r="G42" s="111">
        <v>0.38059999999999999</v>
      </c>
      <c r="H42" s="111">
        <f t="shared" si="2"/>
        <v>0.26448540964943834</v>
      </c>
      <c r="I42" s="111">
        <f t="shared" si="10"/>
        <v>0.14068372853693528</v>
      </c>
      <c r="J42" s="111">
        <f>(1-((A42/L42)^1.4))*0.135</f>
        <v>7.5969213409945058E-2</v>
      </c>
      <c r="K42" s="55">
        <v>36</v>
      </c>
      <c r="L42" s="110">
        <v>65</v>
      </c>
    </row>
    <row r="43" spans="1:12" x14ac:dyDescent="0.25">
      <c r="A43" s="101">
        <v>37</v>
      </c>
      <c r="B43" s="111">
        <f t="shared" si="11"/>
        <v>0.54563620904654697</v>
      </c>
      <c r="C43" s="111">
        <f t="shared" si="5"/>
        <v>0.54017984695608146</v>
      </c>
      <c r="D43" s="111">
        <f t="shared" si="3"/>
        <v>0.53199530382038329</v>
      </c>
      <c r="E43" s="111">
        <f t="shared" si="0"/>
        <v>0.50198531232282328</v>
      </c>
      <c r="F43" s="111">
        <f t="shared" si="1"/>
        <v>0.44742169141816851</v>
      </c>
      <c r="G43" s="111">
        <v>0.36969999999999997</v>
      </c>
      <c r="H43" s="111">
        <f t="shared" si="2"/>
        <v>0.25644901825187705</v>
      </c>
      <c r="I43" s="111">
        <f t="shared" si="10"/>
        <v>0.13640905226163674</v>
      </c>
      <c r="J43" s="111">
        <f t="shared" si="4"/>
        <v>7.3660888221283846E-2</v>
      </c>
      <c r="K43" s="55">
        <v>37</v>
      </c>
      <c r="L43" s="110">
        <v>65</v>
      </c>
    </row>
    <row r="44" spans="1:12" x14ac:dyDescent="0.25">
      <c r="A44" s="101">
        <v>38</v>
      </c>
      <c r="B44" s="111">
        <f t="shared" si="11"/>
        <v>0.52835163207157287</v>
      </c>
      <c r="C44" s="111">
        <f t="shared" si="5"/>
        <v>0.5230681157508571</v>
      </c>
      <c r="D44" s="111">
        <f t="shared" si="3"/>
        <v>0.51514284126978349</v>
      </c>
      <c r="E44" s="111">
        <f>(1-((K44/L44)^1.4))*0.92</f>
        <v>0.48608350150584706</v>
      </c>
      <c r="F44" s="111">
        <f t="shared" si="1"/>
        <v>0.43324833829868975</v>
      </c>
      <c r="G44" s="111">
        <v>0.35859999999999997</v>
      </c>
      <c r="H44" s="111">
        <f>(1-((K44/L44)^1.4))*0.47</f>
        <v>0.24832526707363925</v>
      </c>
      <c r="I44" s="111">
        <f t="shared" si="10"/>
        <v>0.13208790801789322</v>
      </c>
      <c r="J44" s="111">
        <f t="shared" si="4"/>
        <v>7.1327470329662343E-2</v>
      </c>
      <c r="K44" s="55">
        <v>38</v>
      </c>
      <c r="L44" s="110">
        <v>65</v>
      </c>
    </row>
    <row r="45" spans="1:12" x14ac:dyDescent="0.25">
      <c r="A45" s="101">
        <v>39</v>
      </c>
      <c r="B45" s="111">
        <f t="shared" si="11"/>
        <v>0.5108841342364463</v>
      </c>
      <c r="C45" s="111">
        <f t="shared" si="5"/>
        <v>0.50577529289408185</v>
      </c>
      <c r="D45" s="111">
        <f t="shared" si="3"/>
        <v>0.49811203088053513</v>
      </c>
      <c r="E45" s="111">
        <f t="shared" si="0"/>
        <v>0.47001340349753062</v>
      </c>
      <c r="F45" s="111">
        <f t="shared" si="1"/>
        <v>0.41892499007388595</v>
      </c>
      <c r="G45" s="111">
        <v>0.34739999999999999</v>
      </c>
      <c r="H45" s="111">
        <f t="shared" si="2"/>
        <v>0.24011554309112976</v>
      </c>
      <c r="I45" s="111">
        <f t="shared" si="10"/>
        <v>0.12772103355911157</v>
      </c>
      <c r="J45" s="111">
        <f t="shared" si="4"/>
        <v>6.896935812192026E-2</v>
      </c>
      <c r="K45" s="55">
        <v>39</v>
      </c>
      <c r="L45" s="110">
        <v>65</v>
      </c>
    </row>
    <row r="46" spans="1:12" x14ac:dyDescent="0.25">
      <c r="A46" s="101">
        <v>40</v>
      </c>
      <c r="B46" s="111">
        <f t="shared" si="11"/>
        <v>0.49323654482054891</v>
      </c>
      <c r="C46" s="111">
        <f t="shared" si="5"/>
        <v>0.48830417937234344</v>
      </c>
      <c r="D46" s="111">
        <f t="shared" si="3"/>
        <v>0.48090563120003516</v>
      </c>
      <c r="E46" s="111">
        <f t="shared" si="0"/>
        <v>0.453777621234905</v>
      </c>
      <c r="F46" s="111">
        <f t="shared" si="1"/>
        <v>0.40445396675285006</v>
      </c>
      <c r="G46" s="111">
        <v>0.33600000000000002</v>
      </c>
      <c r="H46" s="111">
        <f t="shared" si="2"/>
        <v>0.23182117606565797</v>
      </c>
      <c r="I46" s="111">
        <f t="shared" si="10"/>
        <v>0.12330913620513723</v>
      </c>
      <c r="J46" s="111">
        <f t="shared" si="4"/>
        <v>6.6586933550774108E-2</v>
      </c>
      <c r="K46" s="55">
        <v>40</v>
      </c>
      <c r="L46" s="110">
        <v>65</v>
      </c>
    </row>
    <row r="47" spans="1:12" x14ac:dyDescent="0.25">
      <c r="A47" s="101">
        <v>41</v>
      </c>
      <c r="B47" s="111">
        <f t="shared" si="11"/>
        <v>0.47541157932524847</v>
      </c>
      <c r="C47" s="111">
        <f t="shared" si="5"/>
        <v>0.470657463531996</v>
      </c>
      <c r="D47" s="111">
        <f t="shared" si="3"/>
        <v>0.46352628984211725</v>
      </c>
      <c r="E47" s="111">
        <f t="shared" si="0"/>
        <v>0.43737865297922862</v>
      </c>
      <c r="F47" s="111">
        <f t="shared" si="1"/>
        <v>0.38983749504670373</v>
      </c>
      <c r="G47" s="111">
        <v>0.32440000000000002</v>
      </c>
      <c r="H47" s="111">
        <f t="shared" si="2"/>
        <v>0.22344344228286678</v>
      </c>
      <c r="I47" s="111">
        <f t="shared" si="10"/>
        <v>0.11885289483131212</v>
      </c>
      <c r="J47" s="111">
        <f t="shared" si="4"/>
        <v>6.4180563208908553E-2</v>
      </c>
      <c r="K47" s="55">
        <v>41</v>
      </c>
      <c r="L47" s="110">
        <v>65</v>
      </c>
    </row>
    <row r="48" spans="1:12" x14ac:dyDescent="0.25">
      <c r="A48" s="101">
        <v>42</v>
      </c>
      <c r="B48" s="111">
        <f>(1-(A48/L48)^1.4)*1</f>
        <v>0.45741184672770152</v>
      </c>
      <c r="C48" s="111">
        <f>(1-(A48/L48)^1.4)*0.99</f>
        <v>0.45283772826042451</v>
      </c>
      <c r="D48" s="111">
        <f t="shared" si="3"/>
        <v>0.44597655055950897</v>
      </c>
      <c r="E48" s="111">
        <f t="shared" si="0"/>
        <v>0.42081889898948543</v>
      </c>
      <c r="F48" s="111">
        <f t="shared" si="1"/>
        <v>0.37507771431671522</v>
      </c>
      <c r="G48" s="111">
        <v>0.31269999999999998</v>
      </c>
      <c r="H48" s="111">
        <f t="shared" si="2"/>
        <v>0.2149835679620197</v>
      </c>
      <c r="I48" s="111">
        <f t="shared" si="10"/>
        <v>0.11435296168192538</v>
      </c>
      <c r="J48" s="111">
        <f t="shared" si="4"/>
        <v>6.1750599308239708E-2</v>
      </c>
      <c r="K48" s="55">
        <v>42</v>
      </c>
      <c r="L48" s="110">
        <v>65</v>
      </c>
    </row>
    <row r="49" spans="1:12" x14ac:dyDescent="0.25">
      <c r="A49" s="101">
        <v>43</v>
      </c>
      <c r="B49" s="111">
        <f>(1-(A49/L49)^1.4)*1</f>
        <v>0.43923985610958383</v>
      </c>
      <c r="C49" s="111">
        <f>(1-(A49/L49)^1.4)*0.99</f>
        <v>0.43484745754848797</v>
      </c>
      <c r="D49" s="111">
        <f t="shared" si="3"/>
        <v>0.42825885970684424</v>
      </c>
      <c r="E49" s="111">
        <f t="shared" si="0"/>
        <v>0.40410066762081714</v>
      </c>
      <c r="F49" s="111">
        <f t="shared" si="1"/>
        <v>0.3601766820098587</v>
      </c>
      <c r="G49" s="111">
        <v>0.3009</v>
      </c>
      <c r="H49" s="111">
        <f t="shared" si="2"/>
        <v>0.20644273237150437</v>
      </c>
      <c r="I49" s="111">
        <f t="shared" si="10"/>
        <v>0.10980996402739596</v>
      </c>
      <c r="J49" s="111">
        <f>(1-((A49/L49)^1.4))*0.135</f>
        <v>5.929738057479382E-2</v>
      </c>
      <c r="K49" s="55">
        <v>43</v>
      </c>
      <c r="L49" s="110">
        <v>65</v>
      </c>
    </row>
    <row r="50" spans="1:12" x14ac:dyDescent="0.25">
      <c r="A50" s="101">
        <v>44</v>
      </c>
      <c r="B50" s="111">
        <f t="shared" ref="B50:B56" si="12">(1-(A50/L50)^1.4)*1</f>
        <v>0.4208980227279695</v>
      </c>
      <c r="C50" s="111">
        <f t="shared" ref="C50:C55" si="13">(1-(A50/L50)^1.4)*0.99</f>
        <v>0.41668904250068978</v>
      </c>
      <c r="D50" s="111">
        <f t="shared" si="3"/>
        <v>0.41037557215977027</v>
      </c>
      <c r="E50" s="111">
        <f t="shared" si="0"/>
        <v>0.38722618090973193</v>
      </c>
      <c r="F50" s="111">
        <f t="shared" si="1"/>
        <v>0.34513637863693497</v>
      </c>
      <c r="G50" s="111">
        <v>0.28889999999999999</v>
      </c>
      <c r="H50" s="111">
        <f t="shared" si="2"/>
        <v>0.19782207068214566</v>
      </c>
      <c r="I50" s="111">
        <f t="shared" si="10"/>
        <v>0.10522450568199238</v>
      </c>
      <c r="J50" s="111">
        <f t="shared" si="4"/>
        <v>5.6821233068275884E-2</v>
      </c>
      <c r="K50" s="55">
        <v>44</v>
      </c>
      <c r="L50" s="110">
        <v>65</v>
      </c>
    </row>
    <row r="51" spans="1:12" x14ac:dyDescent="0.25">
      <c r="A51" s="101">
        <v>45</v>
      </c>
      <c r="B51" s="111">
        <f t="shared" si="12"/>
        <v>0.40238867358698593</v>
      </c>
      <c r="C51" s="111">
        <f t="shared" si="13"/>
        <v>0.39836478685111609</v>
      </c>
      <c r="D51" s="111">
        <f t="shared" si="3"/>
        <v>0.39232895674731127</v>
      </c>
      <c r="E51" s="111">
        <f t="shared" si="0"/>
        <v>0.37019757970002709</v>
      </c>
      <c r="F51" s="111">
        <f t="shared" si="1"/>
        <v>0.32995871234132845</v>
      </c>
      <c r="G51" s="111">
        <v>0.2767</v>
      </c>
      <c r="H51" s="111">
        <f t="shared" si="2"/>
        <v>0.18912267658588339</v>
      </c>
      <c r="I51" s="111">
        <f t="shared" si="10"/>
        <v>0.10059716839674648</v>
      </c>
      <c r="J51" s="111">
        <f t="shared" si="4"/>
        <v>5.4322470934243104E-2</v>
      </c>
      <c r="K51" s="55">
        <v>45</v>
      </c>
      <c r="L51" s="110">
        <v>65</v>
      </c>
    </row>
    <row r="52" spans="1:12" x14ac:dyDescent="0.25">
      <c r="A52" s="101">
        <v>46</v>
      </c>
      <c r="B52" s="111">
        <f t="shared" si="12"/>
        <v>0.38371405256152946</v>
      </c>
      <c r="C52" s="111">
        <f t="shared" si="13"/>
        <v>0.37987691203591417</v>
      </c>
      <c r="D52" s="111">
        <f t="shared" si="3"/>
        <v>0.37412120124749121</v>
      </c>
      <c r="E52" s="111">
        <f t="shared" si="0"/>
        <v>0.35301692835660714</v>
      </c>
      <c r="F52" s="111">
        <f t="shared" si="1"/>
        <v>0.31464552310045413</v>
      </c>
      <c r="G52" s="111">
        <v>0.26440000000000002</v>
      </c>
      <c r="H52" s="111">
        <f t="shared" si="2"/>
        <v>0.18034560470391883</v>
      </c>
      <c r="I52" s="111">
        <f t="shared" si="10"/>
        <v>9.5928513140382365E-2</v>
      </c>
      <c r="J52" s="111">
        <f t="shared" si="4"/>
        <v>5.180139709580648E-2</v>
      </c>
      <c r="K52" s="55">
        <v>46</v>
      </c>
      <c r="L52" s="110">
        <v>65</v>
      </c>
    </row>
    <row r="53" spans="1:12" x14ac:dyDescent="0.25">
      <c r="A53" s="101">
        <v>47</v>
      </c>
      <c r="B53" s="111">
        <f t="shared" si="12"/>
        <v>0.36487632511806278</v>
      </c>
      <c r="C53" s="111">
        <f t="shared" si="13"/>
        <v>0.36122756186688215</v>
      </c>
      <c r="D53" s="111">
        <f t="shared" si="3"/>
        <v>0.35575441699011123</v>
      </c>
      <c r="E53" s="111">
        <f t="shared" si="0"/>
        <v>0.33568621910861779</v>
      </c>
      <c r="F53" s="111">
        <f t="shared" si="1"/>
        <v>0.29919858659681148</v>
      </c>
      <c r="G53" s="111">
        <v>0.25190000000000001</v>
      </c>
      <c r="H53" s="111">
        <f t="shared" si="2"/>
        <v>0.1714918728054895</v>
      </c>
      <c r="I53" s="111">
        <f t="shared" si="10"/>
        <v>9.1219081279515696E-2</v>
      </c>
      <c r="J53" s="111">
        <f t="shared" si="4"/>
        <v>4.9258303890938479E-2</v>
      </c>
      <c r="K53" s="55">
        <v>47</v>
      </c>
      <c r="L53" s="110">
        <v>65</v>
      </c>
    </row>
    <row r="54" spans="1:12" x14ac:dyDescent="0.25">
      <c r="A54" s="101">
        <v>48</v>
      </c>
      <c r="B54" s="111">
        <f t="shared" si="12"/>
        <v>0.34587758267211199</v>
      </c>
      <c r="C54" s="111">
        <f t="shared" si="13"/>
        <v>0.34241880684539089</v>
      </c>
      <c r="D54" s="111">
        <f t="shared" si="3"/>
        <v>0.3372306431053092</v>
      </c>
      <c r="E54" s="111">
        <f t="shared" si="0"/>
        <v>0.31820737605834304</v>
      </c>
      <c r="F54" s="111">
        <f t="shared" si="1"/>
        <v>0.28361961779113182</v>
      </c>
      <c r="G54" s="111">
        <v>0.2392</v>
      </c>
      <c r="H54" s="111">
        <f t="shared" si="2"/>
        <v>0.16256246385589262</v>
      </c>
      <c r="I54" s="111">
        <f t="shared" si="10"/>
        <v>8.6469395668027998E-2</v>
      </c>
      <c r="J54" s="111">
        <f t="shared" si="4"/>
        <v>4.6693473660735126E-2</v>
      </c>
      <c r="K54" s="55">
        <v>48</v>
      </c>
      <c r="L54" s="110">
        <v>65</v>
      </c>
    </row>
    <row r="55" spans="1:12" x14ac:dyDescent="0.25">
      <c r="A55" s="101">
        <v>49</v>
      </c>
      <c r="B55" s="111">
        <f t="shared" si="12"/>
        <v>0.32671984661744891</v>
      </c>
      <c r="C55" s="111">
        <f t="shared" si="13"/>
        <v>0.32345264815127439</v>
      </c>
      <c r="D55" s="111">
        <f t="shared" si="3"/>
        <v>0.31855185045201267</v>
      </c>
      <c r="E55" s="111">
        <f t="shared" si="0"/>
        <v>0.30058225888805301</v>
      </c>
      <c r="F55" s="111">
        <f t="shared" si="1"/>
        <v>0.26791027422630809</v>
      </c>
      <c r="G55" s="111">
        <v>0.22639999999999999</v>
      </c>
      <c r="H55" s="111">
        <f t="shared" si="2"/>
        <v>0.15355832791020096</v>
      </c>
      <c r="I55" s="111">
        <f t="shared" si="10"/>
        <v>8.1679961654362226E-2</v>
      </c>
      <c r="J55" s="111">
        <f>(1-((A55/L55)^1.4))*0.135</f>
        <v>4.4107179293355607E-2</v>
      </c>
      <c r="K55" s="55">
        <v>49</v>
      </c>
      <c r="L55" s="110">
        <v>65</v>
      </c>
    </row>
    <row r="56" spans="1:12" x14ac:dyDescent="0.25">
      <c r="A56" s="101">
        <v>50</v>
      </c>
      <c r="B56" s="111">
        <f t="shared" si="12"/>
        <v>0.30740507205791734</v>
      </c>
      <c r="C56" s="111">
        <f>(1-(A56/L56)^1.4)*0.99</f>
        <v>0.30433102133733814</v>
      </c>
      <c r="D56" s="111">
        <f t="shared" si="3"/>
        <v>0.29971994525646939</v>
      </c>
      <c r="E56" s="111">
        <f>(1-((K56/L56)^1.4))*0.92</f>
        <v>0.28281266629328394</v>
      </c>
      <c r="F56" s="111">
        <f t="shared" si="1"/>
        <v>0.2520721590874922</v>
      </c>
      <c r="G56" s="111">
        <v>0.21340000000000001</v>
      </c>
      <c r="H56" s="111">
        <f t="shared" si="2"/>
        <v>0.14448038386722115</v>
      </c>
      <c r="I56" s="111">
        <f t="shared" si="10"/>
        <v>7.6851268014479335E-2</v>
      </c>
      <c r="J56" s="111">
        <f t="shared" si="4"/>
        <v>4.1499684727818842E-2</v>
      </c>
      <c r="K56" s="55">
        <v>50</v>
      </c>
      <c r="L56" s="110">
        <v>65</v>
      </c>
    </row>
  </sheetData>
  <mergeCells count="3">
    <mergeCell ref="A1:L1"/>
    <mergeCell ref="A2:L2"/>
    <mergeCell ref="B3:L3"/>
  </mergeCells>
  <pageMargins left="0.7" right="0.7" top="0.75" bottom="0.75" header="0.3" footer="0.3"/>
  <pageSetup scale="6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111"/>
  <sheetViews>
    <sheetView tabSelected="1" view="pageBreakPreview" topLeftCell="A71" zoomScaleNormal="100" zoomScaleSheetLayoutView="100" workbookViewId="0">
      <selection activeCell="A2" sqref="A2:G2"/>
    </sheetView>
  </sheetViews>
  <sheetFormatPr baseColWidth="10" defaultRowHeight="15.75" x14ac:dyDescent="0.25"/>
  <cols>
    <col min="1" max="1" width="5.140625" style="9" bestFit="1" customWidth="1"/>
    <col min="2" max="2" width="37.42578125" style="8" customWidth="1"/>
    <col min="3" max="3" width="13.42578125" style="8" bestFit="1" customWidth="1"/>
    <col min="4" max="4" width="17.85546875" style="6" customWidth="1"/>
    <col min="5" max="5" width="40.7109375" style="5" customWidth="1"/>
  </cols>
  <sheetData>
    <row r="1" spans="1:5" ht="20.25" customHeight="1" x14ac:dyDescent="0.25">
      <c r="A1" s="373" t="s">
        <v>114</v>
      </c>
      <c r="B1" s="374"/>
      <c r="C1" s="374"/>
      <c r="D1" s="374"/>
      <c r="E1" s="375"/>
    </row>
    <row r="2" spans="1:5" ht="20.25" customHeight="1" thickBot="1" x14ac:dyDescent="0.3">
      <c r="A2" s="376" t="s">
        <v>115</v>
      </c>
      <c r="B2" s="377"/>
      <c r="C2" s="377"/>
      <c r="D2" s="377"/>
      <c r="E2" s="378"/>
    </row>
    <row r="3" spans="1:5" s="10" customFormat="1" ht="20.25" customHeight="1" thickBot="1" x14ac:dyDescent="0.3">
      <c r="A3" s="377" t="s">
        <v>288</v>
      </c>
      <c r="B3" s="377"/>
      <c r="C3" s="377"/>
      <c r="D3" s="377"/>
      <c r="E3" s="378"/>
    </row>
    <row r="4" spans="1:5" ht="27" customHeight="1" thickBot="1" x14ac:dyDescent="0.3">
      <c r="A4" s="119"/>
      <c r="B4" s="117" t="s">
        <v>75</v>
      </c>
      <c r="C4" s="117" t="s">
        <v>0</v>
      </c>
      <c r="D4" s="118" t="s">
        <v>76</v>
      </c>
      <c r="E4" s="143" t="s">
        <v>74</v>
      </c>
    </row>
    <row r="5" spans="1:5" ht="78" customHeight="1" x14ac:dyDescent="0.25">
      <c r="A5" s="120">
        <v>1</v>
      </c>
      <c r="B5" s="114" t="s">
        <v>1</v>
      </c>
      <c r="C5" s="115" t="s">
        <v>108</v>
      </c>
      <c r="D5" s="127">
        <v>335</v>
      </c>
      <c r="E5" s="116"/>
    </row>
    <row r="6" spans="1:5" ht="86.25" customHeight="1" x14ac:dyDescent="0.3">
      <c r="A6" s="121">
        <v>2</v>
      </c>
      <c r="B6" s="112" t="s">
        <v>77</v>
      </c>
      <c r="C6" s="3" t="s">
        <v>111</v>
      </c>
      <c r="D6" s="128">
        <v>10000</v>
      </c>
      <c r="E6" s="122"/>
    </row>
    <row r="7" spans="1:5" ht="86.25" customHeight="1" x14ac:dyDescent="0.25">
      <c r="A7" s="121">
        <v>3</v>
      </c>
      <c r="B7" s="112" t="s">
        <v>2</v>
      </c>
      <c r="C7" s="3" t="s">
        <v>108</v>
      </c>
      <c r="D7" s="128">
        <v>3100</v>
      </c>
      <c r="E7" s="2"/>
    </row>
    <row r="8" spans="1:5" ht="83.25" customHeight="1" x14ac:dyDescent="0.25">
      <c r="A8" s="121">
        <v>4</v>
      </c>
      <c r="B8" s="112" t="s">
        <v>3</v>
      </c>
      <c r="C8" s="3" t="s">
        <v>108</v>
      </c>
      <c r="D8" s="128">
        <v>2100</v>
      </c>
      <c r="E8" s="2"/>
    </row>
    <row r="9" spans="1:5" ht="99.95" customHeight="1" x14ac:dyDescent="0.25">
      <c r="A9" s="121">
        <v>5</v>
      </c>
      <c r="B9" s="112" t="s">
        <v>4</v>
      </c>
      <c r="C9" s="3" t="s">
        <v>111</v>
      </c>
      <c r="D9" s="128" t="s">
        <v>78</v>
      </c>
      <c r="E9" s="4"/>
    </row>
    <row r="10" spans="1:5" ht="92.25" customHeight="1" x14ac:dyDescent="0.25">
      <c r="A10" s="121">
        <v>6</v>
      </c>
      <c r="B10" s="112" t="s">
        <v>63</v>
      </c>
      <c r="C10" s="3" t="s">
        <v>108</v>
      </c>
      <c r="D10" s="128">
        <v>1046</v>
      </c>
      <c r="E10" s="4"/>
    </row>
    <row r="11" spans="1:5" ht="85.5" customHeight="1" x14ac:dyDescent="0.25">
      <c r="A11" s="121">
        <v>7</v>
      </c>
      <c r="B11" s="112" t="s">
        <v>5</v>
      </c>
      <c r="C11" s="3" t="s">
        <v>108</v>
      </c>
      <c r="D11" s="128">
        <v>250</v>
      </c>
      <c r="E11" s="2"/>
    </row>
    <row r="12" spans="1:5" ht="99.95" customHeight="1" x14ac:dyDescent="0.25">
      <c r="A12" s="121">
        <v>8</v>
      </c>
      <c r="B12" s="112" t="s">
        <v>7</v>
      </c>
      <c r="C12" s="3" t="s">
        <v>108</v>
      </c>
      <c r="D12" s="128">
        <v>1150</v>
      </c>
      <c r="E12" s="2"/>
    </row>
    <row r="13" spans="1:5" ht="91.5" customHeight="1" x14ac:dyDescent="0.25">
      <c r="A13" s="121">
        <v>9</v>
      </c>
      <c r="B13" s="112" t="s">
        <v>6</v>
      </c>
      <c r="C13" s="3" t="s">
        <v>108</v>
      </c>
      <c r="D13" s="128">
        <v>900</v>
      </c>
      <c r="E13" s="2"/>
    </row>
    <row r="14" spans="1:5" ht="85.5" customHeight="1" x14ac:dyDescent="0.25">
      <c r="A14" s="121">
        <v>10</v>
      </c>
      <c r="B14" s="112" t="s">
        <v>79</v>
      </c>
      <c r="C14" s="3" t="s">
        <v>108</v>
      </c>
      <c r="D14" s="128">
        <v>800</v>
      </c>
      <c r="E14" s="2"/>
    </row>
    <row r="15" spans="1:5" ht="90.75" customHeight="1" x14ac:dyDescent="0.25">
      <c r="A15" s="121">
        <v>11</v>
      </c>
      <c r="B15" s="112" t="s">
        <v>80</v>
      </c>
      <c r="C15" s="3" t="s">
        <v>108</v>
      </c>
      <c r="D15" s="128">
        <v>560</v>
      </c>
      <c r="E15" s="2"/>
    </row>
    <row r="16" spans="1:5" ht="95.25" customHeight="1" x14ac:dyDescent="0.25">
      <c r="A16" s="121">
        <v>12</v>
      </c>
      <c r="B16" s="112" t="s">
        <v>81</v>
      </c>
      <c r="C16" s="3" t="s">
        <v>108</v>
      </c>
      <c r="D16" s="128">
        <v>450</v>
      </c>
      <c r="E16" s="2"/>
    </row>
    <row r="17" spans="1:5" ht="99.95" customHeight="1" x14ac:dyDescent="0.25">
      <c r="A17" s="121">
        <v>13</v>
      </c>
      <c r="B17" s="112" t="s">
        <v>8</v>
      </c>
      <c r="C17" s="3" t="s">
        <v>108</v>
      </c>
      <c r="D17" s="128">
        <v>560</v>
      </c>
      <c r="E17" s="2"/>
    </row>
    <row r="18" spans="1:5" ht="99.95" customHeight="1" x14ac:dyDescent="0.25">
      <c r="A18" s="121">
        <v>14</v>
      </c>
      <c r="B18" s="112" t="s">
        <v>82</v>
      </c>
      <c r="C18" s="123" t="s">
        <v>111</v>
      </c>
      <c r="D18" s="128">
        <v>600000</v>
      </c>
      <c r="E18" s="124"/>
    </row>
    <row r="19" spans="1:5" ht="99.95" customHeight="1" x14ac:dyDescent="0.25">
      <c r="A19" s="121">
        <v>15</v>
      </c>
      <c r="B19" s="112" t="s">
        <v>83</v>
      </c>
      <c r="C19" s="123" t="s">
        <v>111</v>
      </c>
      <c r="D19" s="128">
        <v>310000</v>
      </c>
      <c r="E19" s="124"/>
    </row>
    <row r="20" spans="1:5" ht="99.95" customHeight="1" x14ac:dyDescent="0.25">
      <c r="A20" s="121">
        <v>16</v>
      </c>
      <c r="B20" s="112" t="s">
        <v>299</v>
      </c>
      <c r="C20" s="3" t="s">
        <v>111</v>
      </c>
      <c r="D20" s="128">
        <v>590000</v>
      </c>
      <c r="E20" s="4"/>
    </row>
    <row r="21" spans="1:5" ht="99.95" customHeight="1" x14ac:dyDescent="0.25">
      <c r="A21" s="121">
        <v>17</v>
      </c>
      <c r="B21" s="112" t="s">
        <v>57</v>
      </c>
      <c r="C21" s="3" t="s">
        <v>56</v>
      </c>
      <c r="D21" s="128">
        <v>400</v>
      </c>
      <c r="E21" s="1"/>
    </row>
    <row r="22" spans="1:5" ht="99.95" customHeight="1" x14ac:dyDescent="0.25">
      <c r="A22" s="121">
        <v>18</v>
      </c>
      <c r="B22" s="112" t="s">
        <v>64</v>
      </c>
      <c r="C22" s="3" t="s">
        <v>111</v>
      </c>
      <c r="D22" s="128">
        <v>75500</v>
      </c>
      <c r="E22" s="4"/>
    </row>
    <row r="23" spans="1:5" ht="99.95" customHeight="1" x14ac:dyDescent="0.25">
      <c r="A23" s="121">
        <v>19</v>
      </c>
      <c r="B23" s="112" t="s">
        <v>65</v>
      </c>
      <c r="C23" s="3" t="s">
        <v>111</v>
      </c>
      <c r="D23" s="128">
        <v>100000</v>
      </c>
      <c r="E23" s="4"/>
    </row>
    <row r="24" spans="1:5" ht="95.25" customHeight="1" x14ac:dyDescent="0.25">
      <c r="A24" s="121">
        <v>20</v>
      </c>
      <c r="B24" s="112" t="s">
        <v>9</v>
      </c>
      <c r="C24" s="3" t="s">
        <v>108</v>
      </c>
      <c r="D24" s="128">
        <v>1500</v>
      </c>
      <c r="E24" s="2"/>
    </row>
    <row r="25" spans="1:5" ht="94.5" customHeight="1" x14ac:dyDescent="0.25">
      <c r="A25" s="121">
        <v>21</v>
      </c>
      <c r="B25" s="112" t="s">
        <v>10</v>
      </c>
      <c r="C25" s="3" t="s">
        <v>111</v>
      </c>
      <c r="D25" s="128">
        <v>205000</v>
      </c>
      <c r="E25" s="4"/>
    </row>
    <row r="26" spans="1:5" ht="78" customHeight="1" x14ac:dyDescent="0.25">
      <c r="A26" s="121">
        <v>22</v>
      </c>
      <c r="B26" s="112" t="s">
        <v>11</v>
      </c>
      <c r="C26" s="3" t="s">
        <v>111</v>
      </c>
      <c r="D26" s="128">
        <v>150000</v>
      </c>
      <c r="E26" s="4"/>
    </row>
    <row r="27" spans="1:5" ht="89.25" customHeight="1" x14ac:dyDescent="0.25">
      <c r="A27" s="121">
        <v>23</v>
      </c>
      <c r="B27" s="112" t="s">
        <v>84</v>
      </c>
      <c r="C27" s="3" t="s">
        <v>111</v>
      </c>
      <c r="D27" s="128">
        <v>15000</v>
      </c>
      <c r="E27" s="4"/>
    </row>
    <row r="28" spans="1:5" ht="87" customHeight="1" x14ac:dyDescent="0.25">
      <c r="A28" s="121">
        <v>24</v>
      </c>
      <c r="B28" s="112" t="s">
        <v>12</v>
      </c>
      <c r="C28" s="3" t="s">
        <v>108</v>
      </c>
      <c r="D28" s="128">
        <v>550</v>
      </c>
      <c r="E28" s="2"/>
    </row>
    <row r="29" spans="1:5" ht="71.25" customHeight="1" x14ac:dyDescent="0.25">
      <c r="A29" s="121">
        <v>25</v>
      </c>
      <c r="B29" s="112" t="s">
        <v>13</v>
      </c>
      <c r="C29" s="3" t="s">
        <v>110</v>
      </c>
      <c r="D29" s="128">
        <v>257</v>
      </c>
      <c r="E29" s="2"/>
    </row>
    <row r="30" spans="1:5" ht="87" customHeight="1" x14ac:dyDescent="0.25">
      <c r="A30" s="121">
        <v>26</v>
      </c>
      <c r="B30" s="112" t="s">
        <v>14</v>
      </c>
      <c r="C30" s="3" t="s">
        <v>110</v>
      </c>
      <c r="D30" s="128">
        <v>187</v>
      </c>
      <c r="E30" s="2"/>
    </row>
    <row r="31" spans="1:5" ht="99.95" customHeight="1" x14ac:dyDescent="0.25">
      <c r="A31" s="121">
        <v>27</v>
      </c>
      <c r="B31" s="112" t="s">
        <v>50</v>
      </c>
      <c r="C31" s="3" t="s">
        <v>111</v>
      </c>
      <c r="D31" s="128">
        <v>120000</v>
      </c>
      <c r="E31" s="4"/>
    </row>
    <row r="32" spans="1:5" ht="85.5" customHeight="1" x14ac:dyDescent="0.25">
      <c r="A32" s="121">
        <v>28</v>
      </c>
      <c r="B32" s="112" t="s">
        <v>15</v>
      </c>
      <c r="C32" s="3" t="s">
        <v>111</v>
      </c>
      <c r="D32" s="128">
        <v>35700</v>
      </c>
      <c r="E32" s="4"/>
    </row>
    <row r="33" spans="1:5" ht="84" customHeight="1" x14ac:dyDescent="0.25">
      <c r="A33" s="121">
        <v>29</v>
      </c>
      <c r="B33" s="112" t="s">
        <v>66</v>
      </c>
      <c r="C33" s="3" t="s">
        <v>111</v>
      </c>
      <c r="D33" s="128">
        <v>9200</v>
      </c>
      <c r="E33" s="4"/>
    </row>
    <row r="34" spans="1:5" ht="85.5" customHeight="1" x14ac:dyDescent="0.25">
      <c r="A34" s="121">
        <v>30</v>
      </c>
      <c r="B34" s="112" t="s">
        <v>85</v>
      </c>
      <c r="C34" s="3" t="s">
        <v>111</v>
      </c>
      <c r="D34" s="128">
        <v>2650</v>
      </c>
      <c r="E34" s="2"/>
    </row>
    <row r="35" spans="1:5" ht="77.25" customHeight="1" x14ac:dyDescent="0.25">
      <c r="A35" s="121">
        <v>31</v>
      </c>
      <c r="B35" s="112" t="s">
        <v>86</v>
      </c>
      <c r="C35" s="3" t="s">
        <v>111</v>
      </c>
      <c r="D35" s="128">
        <v>1150</v>
      </c>
      <c r="E35" s="2"/>
    </row>
    <row r="36" spans="1:5" ht="83.25" customHeight="1" x14ac:dyDescent="0.25">
      <c r="A36" s="121">
        <v>32</v>
      </c>
      <c r="B36" s="112" t="s">
        <v>87</v>
      </c>
      <c r="C36" s="3" t="s">
        <v>111</v>
      </c>
      <c r="D36" s="128">
        <v>145000</v>
      </c>
      <c r="E36" s="4"/>
    </row>
    <row r="37" spans="1:5" ht="90" customHeight="1" x14ac:dyDescent="0.25">
      <c r="A37" s="121">
        <v>33</v>
      </c>
      <c r="B37" s="112" t="s">
        <v>16</v>
      </c>
      <c r="C37" s="3" t="s">
        <v>110</v>
      </c>
      <c r="D37" s="128">
        <v>4400</v>
      </c>
      <c r="E37" s="4"/>
    </row>
    <row r="38" spans="1:5" ht="99.95" customHeight="1" x14ac:dyDescent="0.25">
      <c r="A38" s="121">
        <v>34</v>
      </c>
      <c r="B38" s="112" t="s">
        <v>17</v>
      </c>
      <c r="C38" s="3" t="s">
        <v>110</v>
      </c>
      <c r="D38" s="128">
        <v>2130</v>
      </c>
      <c r="E38" s="4"/>
    </row>
    <row r="39" spans="1:5" ht="99.95" customHeight="1" x14ac:dyDescent="0.25">
      <c r="A39" s="121">
        <v>35</v>
      </c>
      <c r="B39" s="112" t="s">
        <v>51</v>
      </c>
      <c r="C39" s="125" t="s">
        <v>55</v>
      </c>
      <c r="D39" s="128">
        <v>725000</v>
      </c>
      <c r="E39" s="124"/>
    </row>
    <row r="40" spans="1:5" ht="99.95" customHeight="1" x14ac:dyDescent="0.25">
      <c r="A40" s="121">
        <v>36</v>
      </c>
      <c r="B40" s="112" t="s">
        <v>18</v>
      </c>
      <c r="C40" s="3" t="s">
        <v>108</v>
      </c>
      <c r="D40" s="128">
        <v>1430</v>
      </c>
      <c r="E40" s="2"/>
    </row>
    <row r="41" spans="1:5" ht="99.95" customHeight="1" x14ac:dyDescent="0.25">
      <c r="A41" s="121">
        <v>37</v>
      </c>
      <c r="B41" s="112" t="s">
        <v>19</v>
      </c>
      <c r="C41" s="3" t="s">
        <v>111</v>
      </c>
      <c r="D41" s="128">
        <v>160000</v>
      </c>
      <c r="E41" s="4"/>
    </row>
    <row r="42" spans="1:5" ht="81.75" customHeight="1" x14ac:dyDescent="0.25">
      <c r="A42" s="121">
        <v>38</v>
      </c>
      <c r="B42" s="112" t="s">
        <v>102</v>
      </c>
      <c r="C42" s="3" t="s">
        <v>108</v>
      </c>
      <c r="D42" s="128">
        <v>5500</v>
      </c>
      <c r="E42" s="1"/>
    </row>
    <row r="43" spans="1:5" ht="82.5" customHeight="1" x14ac:dyDescent="0.25">
      <c r="A43" s="121">
        <v>39</v>
      </c>
      <c r="B43" s="112" t="s">
        <v>20</v>
      </c>
      <c r="C43" s="3" t="s">
        <v>108</v>
      </c>
      <c r="D43" s="128">
        <v>5500</v>
      </c>
      <c r="E43" s="1"/>
    </row>
    <row r="44" spans="1:5" ht="82.5" customHeight="1" x14ac:dyDescent="0.25">
      <c r="A44" s="121">
        <v>40</v>
      </c>
      <c r="B44" s="112" t="s">
        <v>21</v>
      </c>
      <c r="C44" s="3" t="s">
        <v>108</v>
      </c>
      <c r="D44" s="128">
        <v>5500</v>
      </c>
      <c r="E44" s="1"/>
    </row>
    <row r="45" spans="1:5" ht="89.25" customHeight="1" x14ac:dyDescent="0.25">
      <c r="A45" s="121">
        <v>41</v>
      </c>
      <c r="B45" s="112" t="s">
        <v>67</v>
      </c>
      <c r="C45" s="3" t="s">
        <v>111</v>
      </c>
      <c r="D45" s="128">
        <v>74500</v>
      </c>
      <c r="E45" s="4"/>
    </row>
    <row r="46" spans="1:5" ht="89.25" customHeight="1" x14ac:dyDescent="0.25">
      <c r="A46" s="121">
        <v>42</v>
      </c>
      <c r="B46" s="112" t="s">
        <v>22</v>
      </c>
      <c r="C46" s="3" t="s">
        <v>110</v>
      </c>
      <c r="D46" s="128">
        <v>315</v>
      </c>
      <c r="E46" s="4"/>
    </row>
    <row r="47" spans="1:5" ht="93.75" customHeight="1" x14ac:dyDescent="0.25">
      <c r="A47" s="121">
        <v>43</v>
      </c>
      <c r="B47" s="112" t="s">
        <v>23</v>
      </c>
      <c r="C47" s="3" t="s">
        <v>111</v>
      </c>
      <c r="D47" s="128">
        <v>950000</v>
      </c>
      <c r="E47" s="4"/>
    </row>
    <row r="48" spans="1:5" ht="99.95" customHeight="1" x14ac:dyDescent="0.25">
      <c r="A48" s="121">
        <v>44</v>
      </c>
      <c r="B48" s="112" t="s">
        <v>88</v>
      </c>
      <c r="C48" s="3" t="s">
        <v>111</v>
      </c>
      <c r="D48" s="128">
        <v>1760000</v>
      </c>
      <c r="E48" s="4"/>
    </row>
    <row r="49" spans="1:5" ht="84.75" customHeight="1" x14ac:dyDescent="0.25">
      <c r="A49" s="121">
        <v>45</v>
      </c>
      <c r="B49" s="112" t="s">
        <v>300</v>
      </c>
      <c r="C49" s="3" t="s">
        <v>108</v>
      </c>
      <c r="D49" s="128">
        <v>165</v>
      </c>
      <c r="E49" s="1"/>
    </row>
    <row r="50" spans="1:5" ht="90.75" customHeight="1" x14ac:dyDescent="0.25">
      <c r="A50" s="121">
        <v>46</v>
      </c>
      <c r="B50" s="112" t="s">
        <v>24</v>
      </c>
      <c r="C50" s="3" t="s">
        <v>110</v>
      </c>
      <c r="D50" s="128">
        <v>225000</v>
      </c>
      <c r="E50" s="2"/>
    </row>
    <row r="51" spans="1:5" ht="83.25" customHeight="1" x14ac:dyDescent="0.25">
      <c r="A51" s="121">
        <v>47</v>
      </c>
      <c r="B51" s="112" t="s">
        <v>47</v>
      </c>
      <c r="C51" s="3" t="s">
        <v>108</v>
      </c>
      <c r="D51" s="128">
        <v>256</v>
      </c>
      <c r="E51" s="4"/>
    </row>
    <row r="52" spans="1:5" ht="99.95" customHeight="1" x14ac:dyDescent="0.25">
      <c r="A52" s="121">
        <v>48</v>
      </c>
      <c r="B52" s="112" t="s">
        <v>52</v>
      </c>
      <c r="C52" s="125" t="s">
        <v>55</v>
      </c>
      <c r="D52" s="128">
        <v>3000000</v>
      </c>
      <c r="E52" s="124"/>
    </row>
    <row r="53" spans="1:5" ht="99.95" customHeight="1" x14ac:dyDescent="0.25">
      <c r="A53" s="121">
        <v>49</v>
      </c>
      <c r="B53" s="112" t="s">
        <v>68</v>
      </c>
      <c r="C53" s="3" t="s">
        <v>111</v>
      </c>
      <c r="D53" s="128">
        <v>12400</v>
      </c>
      <c r="E53" s="4"/>
    </row>
    <row r="54" spans="1:5" ht="99.95" customHeight="1" x14ac:dyDescent="0.25">
      <c r="A54" s="121">
        <v>50</v>
      </c>
      <c r="B54" s="112" t="s">
        <v>25</v>
      </c>
      <c r="C54" s="3" t="s">
        <v>111</v>
      </c>
      <c r="D54" s="128">
        <v>17000</v>
      </c>
      <c r="E54" s="2"/>
    </row>
    <row r="55" spans="1:5" ht="93" customHeight="1" x14ac:dyDescent="0.25">
      <c r="A55" s="121">
        <v>51</v>
      </c>
      <c r="B55" s="112" t="s">
        <v>26</v>
      </c>
      <c r="C55" s="3" t="s">
        <v>108</v>
      </c>
      <c r="D55" s="128">
        <v>107</v>
      </c>
      <c r="E55" s="2"/>
    </row>
    <row r="56" spans="1:5" ht="85.5" customHeight="1" x14ac:dyDescent="0.25">
      <c r="A56" s="121">
        <v>52</v>
      </c>
      <c r="B56" s="112" t="s">
        <v>69</v>
      </c>
      <c r="C56" s="3" t="s">
        <v>111</v>
      </c>
      <c r="D56" s="128">
        <v>1378</v>
      </c>
      <c r="E56" s="2"/>
    </row>
    <row r="57" spans="1:5" ht="99.95" customHeight="1" x14ac:dyDescent="0.25">
      <c r="A57" s="121">
        <v>53</v>
      </c>
      <c r="B57" s="112" t="s">
        <v>27</v>
      </c>
      <c r="C57" s="3" t="s">
        <v>111</v>
      </c>
      <c r="D57" s="128">
        <v>318100</v>
      </c>
      <c r="E57" s="4"/>
    </row>
    <row r="58" spans="1:5" ht="88.5" customHeight="1" x14ac:dyDescent="0.25">
      <c r="A58" s="121">
        <v>54</v>
      </c>
      <c r="B58" s="112" t="s">
        <v>28</v>
      </c>
      <c r="C58" s="3" t="s">
        <v>108</v>
      </c>
      <c r="D58" s="128">
        <v>1500</v>
      </c>
      <c r="E58" s="4"/>
    </row>
    <row r="59" spans="1:5" ht="92.25" customHeight="1" x14ac:dyDescent="0.25">
      <c r="A59" s="121">
        <v>55</v>
      </c>
      <c r="B59" s="112" t="s">
        <v>29</v>
      </c>
      <c r="C59" s="3" t="s">
        <v>108</v>
      </c>
      <c r="D59" s="128">
        <v>1300</v>
      </c>
      <c r="E59" s="4"/>
    </row>
    <row r="60" spans="1:5" ht="86.25" customHeight="1" x14ac:dyDescent="0.25">
      <c r="A60" s="121">
        <v>56</v>
      </c>
      <c r="B60" s="112" t="s">
        <v>70</v>
      </c>
      <c r="C60" s="3" t="s">
        <v>108</v>
      </c>
      <c r="D60" s="128">
        <v>1950</v>
      </c>
      <c r="E60" s="4"/>
    </row>
    <row r="61" spans="1:5" ht="86.25" customHeight="1" x14ac:dyDescent="0.25">
      <c r="A61" s="121">
        <v>57</v>
      </c>
      <c r="B61" s="112" t="s">
        <v>71</v>
      </c>
      <c r="C61" s="125" t="s">
        <v>55</v>
      </c>
      <c r="D61" s="128">
        <v>550000</v>
      </c>
      <c r="E61" s="124"/>
    </row>
    <row r="62" spans="1:5" ht="99.95" customHeight="1" x14ac:dyDescent="0.25">
      <c r="A62" s="121">
        <v>58</v>
      </c>
      <c r="B62" s="112" t="s">
        <v>89</v>
      </c>
      <c r="C62" s="3" t="s">
        <v>110</v>
      </c>
      <c r="D62" s="128">
        <v>145</v>
      </c>
      <c r="E62" s="2"/>
    </row>
    <row r="63" spans="1:5" ht="99.95" customHeight="1" x14ac:dyDescent="0.25">
      <c r="A63" s="121">
        <v>59</v>
      </c>
      <c r="B63" s="112" t="s">
        <v>30</v>
      </c>
      <c r="C63" s="3" t="s">
        <v>111</v>
      </c>
      <c r="D63" s="128">
        <v>6900</v>
      </c>
      <c r="E63" s="2"/>
    </row>
    <row r="64" spans="1:5" ht="90" customHeight="1" x14ac:dyDescent="0.25">
      <c r="A64" s="121">
        <v>60</v>
      </c>
      <c r="B64" s="112" t="s">
        <v>31</v>
      </c>
      <c r="C64" s="3" t="s">
        <v>108</v>
      </c>
      <c r="D64" s="128">
        <v>500</v>
      </c>
      <c r="E64" s="2"/>
    </row>
    <row r="65" spans="1:5" ht="84" customHeight="1" x14ac:dyDescent="0.25">
      <c r="A65" s="121">
        <v>61</v>
      </c>
      <c r="B65" s="112" t="s">
        <v>32</v>
      </c>
      <c r="C65" s="3" t="s">
        <v>111</v>
      </c>
      <c r="D65" s="128">
        <v>25000</v>
      </c>
      <c r="E65" s="4"/>
    </row>
    <row r="66" spans="1:5" ht="75" customHeight="1" x14ac:dyDescent="0.25">
      <c r="A66" s="121">
        <v>62</v>
      </c>
      <c r="B66" s="112" t="s">
        <v>33</v>
      </c>
      <c r="C66" s="3" t="s">
        <v>110</v>
      </c>
      <c r="D66" s="128">
        <v>475</v>
      </c>
      <c r="E66" s="2"/>
    </row>
    <row r="67" spans="1:5" ht="99.95" customHeight="1" x14ac:dyDescent="0.25">
      <c r="A67" s="121">
        <v>63</v>
      </c>
      <c r="B67" s="112" t="s">
        <v>90</v>
      </c>
      <c r="C67" s="3" t="s">
        <v>108</v>
      </c>
      <c r="D67" s="128">
        <v>900</v>
      </c>
      <c r="E67" s="2"/>
    </row>
    <row r="68" spans="1:5" ht="95.25" customHeight="1" x14ac:dyDescent="0.25">
      <c r="A68" s="121">
        <v>64</v>
      </c>
      <c r="B68" s="112" t="s">
        <v>49</v>
      </c>
      <c r="C68" s="3" t="s">
        <v>108</v>
      </c>
      <c r="D68" s="128">
        <v>1146</v>
      </c>
      <c r="E68" s="4"/>
    </row>
    <row r="69" spans="1:5" ht="99.95" customHeight="1" x14ac:dyDescent="0.25">
      <c r="A69" s="121">
        <v>65</v>
      </c>
      <c r="B69" s="112" t="s">
        <v>72</v>
      </c>
      <c r="C69" s="3" t="s">
        <v>111</v>
      </c>
      <c r="D69" s="128">
        <v>14500</v>
      </c>
      <c r="E69" s="4"/>
    </row>
    <row r="70" spans="1:5" ht="84" customHeight="1" x14ac:dyDescent="0.25">
      <c r="A70" s="121">
        <v>66</v>
      </c>
      <c r="B70" s="112" t="s">
        <v>73</v>
      </c>
      <c r="C70" s="125" t="s">
        <v>108</v>
      </c>
      <c r="D70" s="128">
        <v>3000</v>
      </c>
      <c r="E70" s="124"/>
    </row>
    <row r="71" spans="1:5" ht="86.25" customHeight="1" x14ac:dyDescent="0.25">
      <c r="A71" s="121">
        <v>67</v>
      </c>
      <c r="B71" s="112" t="s">
        <v>91</v>
      </c>
      <c r="C71" s="3" t="s">
        <v>108</v>
      </c>
      <c r="D71" s="128">
        <v>950</v>
      </c>
      <c r="E71" s="2"/>
    </row>
    <row r="72" spans="1:5" ht="99.95" customHeight="1" x14ac:dyDescent="0.25">
      <c r="A72" s="121">
        <v>68</v>
      </c>
      <c r="B72" s="112" t="s">
        <v>92</v>
      </c>
      <c r="C72" s="3" t="s">
        <v>108</v>
      </c>
      <c r="D72" s="128">
        <v>450</v>
      </c>
      <c r="E72" s="2"/>
    </row>
    <row r="73" spans="1:5" ht="143.25" customHeight="1" x14ac:dyDescent="0.25">
      <c r="A73" s="121">
        <v>69</v>
      </c>
      <c r="B73" s="112" t="s">
        <v>289</v>
      </c>
      <c r="C73" s="125" t="s">
        <v>108</v>
      </c>
      <c r="D73" s="128" t="s">
        <v>306</v>
      </c>
      <c r="E73" s="124"/>
    </row>
    <row r="74" spans="1:5" ht="153.75" customHeight="1" x14ac:dyDescent="0.25">
      <c r="A74" s="121">
        <v>70</v>
      </c>
      <c r="B74" s="112" t="s">
        <v>290</v>
      </c>
      <c r="C74" s="125" t="s">
        <v>107</v>
      </c>
      <c r="D74" s="128" t="s">
        <v>307</v>
      </c>
      <c r="E74" s="113"/>
    </row>
    <row r="75" spans="1:5" ht="99.95" customHeight="1" x14ac:dyDescent="0.25">
      <c r="A75" s="121">
        <v>71</v>
      </c>
      <c r="B75" s="112" t="s">
        <v>34</v>
      </c>
      <c r="C75" s="3" t="s">
        <v>108</v>
      </c>
      <c r="D75" s="128">
        <v>150</v>
      </c>
      <c r="E75" s="4"/>
    </row>
    <row r="76" spans="1:5" ht="99.95" customHeight="1" x14ac:dyDescent="0.25">
      <c r="A76" s="121">
        <v>72</v>
      </c>
      <c r="B76" s="112" t="s">
        <v>35</v>
      </c>
      <c r="C76" s="3" t="s">
        <v>108</v>
      </c>
      <c r="D76" s="128">
        <v>2150</v>
      </c>
      <c r="E76" s="2"/>
    </row>
    <row r="77" spans="1:5" ht="99.95" customHeight="1" x14ac:dyDescent="0.25">
      <c r="A77" s="121">
        <v>73</v>
      </c>
      <c r="B77" s="112" t="s">
        <v>301</v>
      </c>
      <c r="C77" s="3" t="s">
        <v>108</v>
      </c>
      <c r="D77" s="128">
        <v>740</v>
      </c>
      <c r="E77" s="2"/>
    </row>
    <row r="78" spans="1:5" ht="88.5" customHeight="1" x14ac:dyDescent="0.25">
      <c r="A78" s="121">
        <v>74</v>
      </c>
      <c r="B78" s="112" t="s">
        <v>95</v>
      </c>
      <c r="C78" s="3" t="s">
        <v>108</v>
      </c>
      <c r="D78" s="128">
        <v>1750</v>
      </c>
      <c r="E78" s="1"/>
    </row>
    <row r="79" spans="1:5" ht="87" customHeight="1" x14ac:dyDescent="0.25">
      <c r="A79" s="121">
        <v>75</v>
      </c>
      <c r="B79" s="112" t="s">
        <v>94</v>
      </c>
      <c r="C79" s="3" t="s">
        <v>108</v>
      </c>
      <c r="D79" s="128">
        <v>250</v>
      </c>
      <c r="E79" s="1"/>
    </row>
    <row r="80" spans="1:5" ht="84.75" customHeight="1" x14ac:dyDescent="0.25">
      <c r="A80" s="121">
        <v>76</v>
      </c>
      <c r="B80" s="112" t="s">
        <v>93</v>
      </c>
      <c r="C80" s="3" t="s">
        <v>108</v>
      </c>
      <c r="D80" s="128">
        <v>720</v>
      </c>
      <c r="E80" s="1"/>
    </row>
    <row r="81" spans="1:5" ht="87.75" customHeight="1" x14ac:dyDescent="0.25">
      <c r="A81" s="121">
        <v>77</v>
      </c>
      <c r="B81" s="112" t="s">
        <v>96</v>
      </c>
      <c r="C81" s="3" t="s">
        <v>108</v>
      </c>
      <c r="D81" s="128">
        <v>1050</v>
      </c>
      <c r="E81" s="1"/>
    </row>
    <row r="82" spans="1:5" ht="86.25" customHeight="1" x14ac:dyDescent="0.25">
      <c r="A82" s="121">
        <v>78</v>
      </c>
      <c r="B82" s="112" t="s">
        <v>97</v>
      </c>
      <c r="C82" s="3" t="s">
        <v>108</v>
      </c>
      <c r="D82" s="128">
        <v>1450</v>
      </c>
      <c r="E82" s="1"/>
    </row>
    <row r="83" spans="1:5" ht="89.25" customHeight="1" x14ac:dyDescent="0.25">
      <c r="A83" s="121">
        <v>79</v>
      </c>
      <c r="B83" s="112" t="s">
        <v>58</v>
      </c>
      <c r="C83" s="125" t="s">
        <v>55</v>
      </c>
      <c r="D83" s="128">
        <v>3600000</v>
      </c>
      <c r="E83" s="124"/>
    </row>
    <row r="84" spans="1:5" ht="82.5" customHeight="1" x14ac:dyDescent="0.25">
      <c r="A84" s="121">
        <v>80</v>
      </c>
      <c r="B84" s="112" t="s">
        <v>54</v>
      </c>
      <c r="C84" s="125" t="s">
        <v>0</v>
      </c>
      <c r="D84" s="128">
        <v>3000000</v>
      </c>
      <c r="E84" s="124"/>
    </row>
    <row r="85" spans="1:5" ht="89.25" customHeight="1" x14ac:dyDescent="0.25">
      <c r="A85" s="121">
        <v>81</v>
      </c>
      <c r="B85" s="112" t="s">
        <v>98</v>
      </c>
      <c r="C85" s="3" t="s">
        <v>108</v>
      </c>
      <c r="D85" s="128">
        <v>4500</v>
      </c>
      <c r="E85" s="2"/>
    </row>
    <row r="86" spans="1:5" ht="90" customHeight="1" x14ac:dyDescent="0.25">
      <c r="A86" s="121">
        <v>82</v>
      </c>
      <c r="B86" s="112" t="s">
        <v>36</v>
      </c>
      <c r="C86" s="3" t="s">
        <v>108</v>
      </c>
      <c r="D86" s="128">
        <v>2000</v>
      </c>
      <c r="E86" s="4"/>
    </row>
    <row r="87" spans="1:5" ht="99.95" customHeight="1" x14ac:dyDescent="0.25">
      <c r="A87" s="121">
        <v>83</v>
      </c>
      <c r="B87" s="112" t="s">
        <v>37</v>
      </c>
      <c r="C87" s="3" t="s">
        <v>111</v>
      </c>
      <c r="D87" s="128">
        <v>130000</v>
      </c>
      <c r="E87" s="2"/>
    </row>
    <row r="88" spans="1:5" ht="74.25" customHeight="1" x14ac:dyDescent="0.25">
      <c r="A88" s="121">
        <v>84</v>
      </c>
      <c r="B88" s="112" t="s">
        <v>112</v>
      </c>
      <c r="C88" s="3" t="s">
        <v>108</v>
      </c>
      <c r="D88" s="128">
        <v>700</v>
      </c>
      <c r="E88" s="2" t="s">
        <v>113</v>
      </c>
    </row>
    <row r="89" spans="1:5" ht="84.75" customHeight="1" x14ac:dyDescent="0.25">
      <c r="A89" s="121">
        <v>85</v>
      </c>
      <c r="B89" s="112" t="s">
        <v>38</v>
      </c>
      <c r="C89" s="3" t="s">
        <v>108</v>
      </c>
      <c r="D89" s="128">
        <v>405</v>
      </c>
      <c r="E89" s="2"/>
    </row>
    <row r="90" spans="1:5" ht="85.5" customHeight="1" x14ac:dyDescent="0.25">
      <c r="A90" s="121">
        <v>86</v>
      </c>
      <c r="B90" s="112" t="s">
        <v>39</v>
      </c>
      <c r="C90" s="3" t="s">
        <v>109</v>
      </c>
      <c r="D90" s="128">
        <v>5300</v>
      </c>
      <c r="E90" s="2"/>
    </row>
    <row r="91" spans="1:5" ht="99.95" customHeight="1" x14ac:dyDescent="0.25">
      <c r="A91" s="121">
        <v>87</v>
      </c>
      <c r="B91" s="112" t="s">
        <v>40</v>
      </c>
      <c r="C91" s="3" t="s">
        <v>109</v>
      </c>
      <c r="D91" s="128">
        <v>2600</v>
      </c>
      <c r="E91" s="2"/>
    </row>
    <row r="92" spans="1:5" ht="87.75" customHeight="1" x14ac:dyDescent="0.25">
      <c r="A92" s="121">
        <v>88</v>
      </c>
      <c r="B92" s="112" t="s">
        <v>41</v>
      </c>
      <c r="C92" s="3" t="s">
        <v>111</v>
      </c>
      <c r="D92" s="128">
        <v>68800</v>
      </c>
      <c r="E92" s="2"/>
    </row>
    <row r="93" spans="1:5" ht="68.25" customHeight="1" x14ac:dyDescent="0.25">
      <c r="A93" s="121">
        <v>89</v>
      </c>
      <c r="B93" s="112" t="s">
        <v>42</v>
      </c>
      <c r="C93" s="3" t="s">
        <v>111</v>
      </c>
      <c r="D93" s="128">
        <v>475000</v>
      </c>
      <c r="E93" s="2"/>
    </row>
    <row r="94" spans="1:5" ht="90.75" customHeight="1" x14ac:dyDescent="0.25">
      <c r="A94" s="121">
        <v>90</v>
      </c>
      <c r="B94" s="112" t="s">
        <v>302</v>
      </c>
      <c r="C94" s="3" t="s">
        <v>111</v>
      </c>
      <c r="D94" s="128">
        <v>83000</v>
      </c>
      <c r="E94" s="4"/>
    </row>
    <row r="95" spans="1:5" ht="94.5" customHeight="1" x14ac:dyDescent="0.25">
      <c r="A95" s="121">
        <v>91</v>
      </c>
      <c r="B95" s="112" t="s">
        <v>303</v>
      </c>
      <c r="C95" s="3" t="s">
        <v>111</v>
      </c>
      <c r="D95" s="128">
        <v>21500</v>
      </c>
      <c r="E95" s="4"/>
    </row>
    <row r="96" spans="1:5" ht="99.95" customHeight="1" x14ac:dyDescent="0.25">
      <c r="A96" s="121">
        <v>92</v>
      </c>
      <c r="B96" s="112" t="s">
        <v>44</v>
      </c>
      <c r="C96" s="3" t="s">
        <v>109</v>
      </c>
      <c r="D96" s="128">
        <v>4700</v>
      </c>
      <c r="E96" s="2"/>
    </row>
    <row r="97" spans="1:5" ht="99.95" customHeight="1" x14ac:dyDescent="0.25">
      <c r="A97" s="121">
        <v>93</v>
      </c>
      <c r="B97" s="112" t="s">
        <v>43</v>
      </c>
      <c r="C97" s="3" t="s">
        <v>109</v>
      </c>
      <c r="D97" s="128">
        <v>1500</v>
      </c>
      <c r="E97" s="2"/>
    </row>
    <row r="98" spans="1:5" ht="99.95" customHeight="1" x14ac:dyDescent="0.25">
      <c r="A98" s="121">
        <v>94</v>
      </c>
      <c r="B98" s="112" t="s">
        <v>99</v>
      </c>
      <c r="C98" s="3" t="s">
        <v>55</v>
      </c>
      <c r="D98" s="128">
        <v>9</v>
      </c>
      <c r="E98" s="2"/>
    </row>
    <row r="99" spans="1:5" ht="99.95" customHeight="1" x14ac:dyDescent="0.25">
      <c r="A99" s="121">
        <v>95</v>
      </c>
      <c r="B99" s="112" t="s">
        <v>48</v>
      </c>
      <c r="C99" s="3" t="s">
        <v>111</v>
      </c>
      <c r="D99" s="128">
        <v>4840</v>
      </c>
      <c r="E99" s="4"/>
    </row>
    <row r="100" spans="1:5" ht="99.95" customHeight="1" x14ac:dyDescent="0.25">
      <c r="A100" s="121">
        <v>96</v>
      </c>
      <c r="B100" s="112" t="s">
        <v>304</v>
      </c>
      <c r="C100" s="3" t="s">
        <v>108</v>
      </c>
      <c r="D100" s="128">
        <v>400</v>
      </c>
      <c r="E100" s="4"/>
    </row>
    <row r="101" spans="1:5" ht="99.95" customHeight="1" x14ac:dyDescent="0.25">
      <c r="A101" s="121">
        <v>97</v>
      </c>
      <c r="B101" s="112" t="s">
        <v>45</v>
      </c>
      <c r="C101" s="3" t="s">
        <v>111</v>
      </c>
      <c r="D101" s="128" t="s">
        <v>100</v>
      </c>
      <c r="E101" s="4"/>
    </row>
    <row r="102" spans="1:5" ht="99.95" customHeight="1" x14ac:dyDescent="0.25">
      <c r="A102" s="121">
        <v>98</v>
      </c>
      <c r="B102" s="112" t="s">
        <v>59</v>
      </c>
      <c r="C102" s="3" t="s">
        <v>111</v>
      </c>
      <c r="D102" s="128">
        <v>25000</v>
      </c>
      <c r="E102" s="1"/>
    </row>
    <row r="103" spans="1:5" ht="99.95" customHeight="1" x14ac:dyDescent="0.25">
      <c r="A103" s="121">
        <v>99</v>
      </c>
      <c r="B103" s="112" t="s">
        <v>60</v>
      </c>
      <c r="C103" s="3" t="s">
        <v>111</v>
      </c>
      <c r="D103" s="128">
        <v>35000</v>
      </c>
      <c r="E103" s="1"/>
    </row>
    <row r="104" spans="1:5" ht="99.95" customHeight="1" x14ac:dyDescent="0.25">
      <c r="A104" s="121">
        <v>100</v>
      </c>
      <c r="B104" s="112" t="s">
        <v>61</v>
      </c>
      <c r="C104" s="3" t="s">
        <v>111</v>
      </c>
      <c r="D104" s="128">
        <v>50000</v>
      </c>
      <c r="E104" s="1"/>
    </row>
    <row r="105" spans="1:5" ht="99.95" customHeight="1" x14ac:dyDescent="0.25">
      <c r="A105" s="121">
        <v>101</v>
      </c>
      <c r="B105" s="112" t="s">
        <v>62</v>
      </c>
      <c r="C105" s="3" t="s">
        <v>111</v>
      </c>
      <c r="D105" s="128">
        <v>115000</v>
      </c>
      <c r="E105" s="1"/>
    </row>
    <row r="106" spans="1:5" ht="99.95" customHeight="1" x14ac:dyDescent="0.25">
      <c r="A106" s="121">
        <v>102</v>
      </c>
      <c r="B106" s="112" t="s">
        <v>53</v>
      </c>
      <c r="C106" s="125" t="s">
        <v>111</v>
      </c>
      <c r="D106" s="128">
        <v>700000</v>
      </c>
      <c r="E106" s="124"/>
    </row>
    <row r="107" spans="1:5" ht="99.95" customHeight="1" x14ac:dyDescent="0.25">
      <c r="A107" s="121">
        <v>103</v>
      </c>
      <c r="B107" s="112" t="s">
        <v>46</v>
      </c>
      <c r="C107" s="3" t="s">
        <v>111</v>
      </c>
      <c r="D107" s="128">
        <v>317000</v>
      </c>
      <c r="E107" s="4"/>
    </row>
    <row r="108" spans="1:5" ht="99.95" customHeight="1" x14ac:dyDescent="0.25">
      <c r="A108" s="121">
        <v>104</v>
      </c>
      <c r="B108" s="112" t="s">
        <v>101</v>
      </c>
      <c r="C108" s="3" t="s">
        <v>108</v>
      </c>
      <c r="D108" s="126" t="s">
        <v>103</v>
      </c>
      <c r="E108" s="4"/>
    </row>
    <row r="109" spans="1:5" ht="99.95" customHeight="1" x14ac:dyDescent="0.25">
      <c r="A109" s="121">
        <v>105</v>
      </c>
      <c r="B109" s="112" t="s">
        <v>104</v>
      </c>
      <c r="C109" s="3" t="s">
        <v>108</v>
      </c>
      <c r="D109" s="126" t="s">
        <v>105</v>
      </c>
      <c r="E109" s="4"/>
    </row>
    <row r="110" spans="1:5" ht="42.75" customHeight="1" x14ac:dyDescent="0.25">
      <c r="A110" s="121" t="s">
        <v>138</v>
      </c>
      <c r="B110" s="370" t="s">
        <v>106</v>
      </c>
      <c r="C110" s="371"/>
      <c r="D110" s="371"/>
      <c r="E110" s="372"/>
    </row>
    <row r="111" spans="1:5" x14ac:dyDescent="0.25">
      <c r="B111" s="7"/>
    </row>
  </sheetData>
  <autoFilter ref="A4:E110" xr:uid="{00000000-0009-0000-0000-00000B000000}"/>
  <sortState xmlns:xlrd2="http://schemas.microsoft.com/office/spreadsheetml/2017/richdata2" ref="B5:E114">
    <sortCondition ref="B5:B114"/>
  </sortState>
  <mergeCells count="4">
    <mergeCell ref="B110:E110"/>
    <mergeCell ref="A1:E1"/>
    <mergeCell ref="A2:E2"/>
    <mergeCell ref="A3:E3"/>
  </mergeCells>
  <printOptions horizontalCentered="1"/>
  <pageMargins left="0" right="0" top="0" bottom="0" header="0" footer="0"/>
  <pageSetup scale="55" fitToHeight="0" orientation="portrait" horizontalDpi="4294967293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46"/>
  <sheetViews>
    <sheetView tabSelected="1" view="pageBreakPreview" topLeftCell="A17" zoomScaleNormal="100" zoomScaleSheetLayoutView="100" workbookViewId="0">
      <selection activeCell="A2" sqref="A2:G2"/>
    </sheetView>
  </sheetViews>
  <sheetFormatPr baseColWidth="10" defaultRowHeight="15" x14ac:dyDescent="0.25"/>
  <cols>
    <col min="1" max="2" width="5" customWidth="1"/>
    <col min="3" max="3" width="4.42578125" customWidth="1"/>
    <col min="4" max="4" width="4.7109375" customWidth="1"/>
    <col min="5" max="5" width="21.140625" customWidth="1"/>
    <col min="6" max="6" width="25.7109375" customWidth="1"/>
    <col min="7" max="7" width="9.140625" customWidth="1"/>
    <col min="8" max="8" width="13.85546875" customWidth="1"/>
  </cols>
  <sheetData>
    <row r="1" spans="1:8" ht="20.100000000000001" customHeight="1" x14ac:dyDescent="0.25">
      <c r="A1" s="190" t="s">
        <v>114</v>
      </c>
      <c r="B1" s="191"/>
      <c r="C1" s="191"/>
      <c r="D1" s="191"/>
      <c r="E1" s="191"/>
      <c r="F1" s="191"/>
      <c r="G1" s="191"/>
      <c r="H1" s="192"/>
    </row>
    <row r="2" spans="1:8" ht="20.100000000000001" customHeight="1" thickBot="1" x14ac:dyDescent="0.3">
      <c r="A2" s="193" t="s">
        <v>115</v>
      </c>
      <c r="B2" s="194"/>
      <c r="C2" s="194"/>
      <c r="D2" s="194"/>
      <c r="E2" s="194"/>
      <c r="F2" s="194"/>
      <c r="G2" s="194"/>
      <c r="H2" s="195"/>
    </row>
    <row r="3" spans="1:8" ht="15.75" thickBot="1" x14ac:dyDescent="0.3">
      <c r="A3" s="196" t="s">
        <v>139</v>
      </c>
      <c r="B3" s="197" t="s">
        <v>140</v>
      </c>
      <c r="C3" s="197" t="s">
        <v>141</v>
      </c>
      <c r="D3" s="197" t="s">
        <v>142</v>
      </c>
      <c r="E3" s="57"/>
      <c r="F3" s="58"/>
      <c r="G3" s="58"/>
      <c r="H3" s="129"/>
    </row>
    <row r="4" spans="1:8" ht="15.75" thickBot="1" x14ac:dyDescent="0.3">
      <c r="A4" s="196"/>
      <c r="B4" s="197"/>
      <c r="C4" s="197"/>
      <c r="D4" s="197"/>
      <c r="E4" s="198" t="s">
        <v>143</v>
      </c>
      <c r="F4" s="199"/>
      <c r="G4" s="199"/>
      <c r="H4" s="200"/>
    </row>
    <row r="5" spans="1:8" ht="15.75" thickBot="1" x14ac:dyDescent="0.3">
      <c r="A5" s="196"/>
      <c r="B5" s="197"/>
      <c r="C5" s="197"/>
      <c r="D5" s="197"/>
      <c r="E5" s="198" t="s">
        <v>144</v>
      </c>
      <c r="F5" s="199"/>
      <c r="G5" s="199"/>
      <c r="H5" s="200"/>
    </row>
    <row r="6" spans="1:8" ht="27" customHeight="1" thickBot="1" x14ac:dyDescent="0.3">
      <c r="A6" s="196"/>
      <c r="B6" s="197"/>
      <c r="C6" s="197"/>
      <c r="D6" s="197"/>
      <c r="E6" s="201"/>
      <c r="F6" s="153"/>
      <c r="G6" s="153"/>
      <c r="H6" s="160"/>
    </row>
    <row r="7" spans="1:8" ht="15.75" hidden="1" thickBot="1" x14ac:dyDescent="0.3">
      <c r="A7" s="196"/>
      <c r="B7" s="197"/>
      <c r="C7" s="197" t="s">
        <v>141</v>
      </c>
      <c r="D7" s="197" t="s">
        <v>142</v>
      </c>
      <c r="E7" s="48"/>
      <c r="F7" s="49"/>
      <c r="G7" s="49"/>
      <c r="H7" s="66"/>
    </row>
    <row r="8" spans="1:8" ht="33" customHeight="1" thickBot="1" x14ac:dyDescent="0.3">
      <c r="A8" s="188" t="s">
        <v>145</v>
      </c>
      <c r="B8" s="189"/>
      <c r="C8" s="189"/>
      <c r="D8" s="189"/>
      <c r="E8" s="20" t="s">
        <v>140</v>
      </c>
      <c r="F8" s="20" t="s">
        <v>141</v>
      </c>
      <c r="G8" s="20" t="s">
        <v>142</v>
      </c>
      <c r="H8" s="47" t="s">
        <v>146</v>
      </c>
    </row>
    <row r="9" spans="1:8" x14ac:dyDescent="0.25">
      <c r="A9" s="39">
        <v>2</v>
      </c>
      <c r="B9" s="39">
        <v>1</v>
      </c>
      <c r="C9" s="39">
        <v>1</v>
      </c>
      <c r="D9" s="39">
        <v>1</v>
      </c>
      <c r="E9" s="71" t="s">
        <v>147</v>
      </c>
      <c r="F9" s="71" t="s">
        <v>280</v>
      </c>
      <c r="G9" s="71" t="s">
        <v>148</v>
      </c>
      <c r="H9" s="72">
        <v>1757.1355000000001</v>
      </c>
    </row>
    <row r="10" spans="1:8" x14ac:dyDescent="0.25">
      <c r="A10" s="45">
        <v>2</v>
      </c>
      <c r="B10" s="45">
        <v>1</v>
      </c>
      <c r="C10" s="45">
        <v>1</v>
      </c>
      <c r="D10" s="45">
        <v>2</v>
      </c>
      <c r="E10" s="25" t="s">
        <v>147</v>
      </c>
      <c r="F10" s="25" t="s">
        <v>280</v>
      </c>
      <c r="G10" s="25" t="s">
        <v>149</v>
      </c>
      <c r="H10" s="69">
        <v>1481.9362100000001</v>
      </c>
    </row>
    <row r="11" spans="1:8" x14ac:dyDescent="0.25">
      <c r="A11" s="45">
        <v>2</v>
      </c>
      <c r="B11" s="45">
        <v>1</v>
      </c>
      <c r="C11" s="45">
        <v>1</v>
      </c>
      <c r="D11" s="45">
        <v>3</v>
      </c>
      <c r="E11" s="25" t="s">
        <v>147</v>
      </c>
      <c r="F11" s="25" t="s">
        <v>280</v>
      </c>
      <c r="G11" s="25" t="s">
        <v>150</v>
      </c>
      <c r="H11" s="69">
        <v>1317.04</v>
      </c>
    </row>
    <row r="12" spans="1:8" x14ac:dyDescent="0.25">
      <c r="A12" s="45">
        <v>2</v>
      </c>
      <c r="B12" s="45">
        <v>1</v>
      </c>
      <c r="C12" s="45">
        <v>1</v>
      </c>
      <c r="D12" s="45">
        <v>4</v>
      </c>
      <c r="E12" s="25" t="s">
        <v>147</v>
      </c>
      <c r="F12" s="25" t="s">
        <v>281</v>
      </c>
      <c r="G12" s="25" t="s">
        <v>151</v>
      </c>
      <c r="H12" s="69" t="s">
        <v>152</v>
      </c>
    </row>
    <row r="13" spans="1:8" x14ac:dyDescent="0.25">
      <c r="A13" s="45">
        <v>2</v>
      </c>
      <c r="B13" s="45">
        <v>1</v>
      </c>
      <c r="C13" s="45">
        <v>1</v>
      </c>
      <c r="D13" s="45">
        <v>5</v>
      </c>
      <c r="E13" s="25" t="s">
        <v>147</v>
      </c>
      <c r="F13" s="25" t="s">
        <v>153</v>
      </c>
      <c r="G13" s="25" t="s">
        <v>151</v>
      </c>
      <c r="H13" s="69" t="s">
        <v>152</v>
      </c>
    </row>
    <row r="14" spans="1:8" x14ac:dyDescent="0.25">
      <c r="A14" s="45">
        <v>2</v>
      </c>
      <c r="B14" s="45">
        <v>1</v>
      </c>
      <c r="C14" s="45">
        <v>2</v>
      </c>
      <c r="D14" s="45">
        <v>1</v>
      </c>
      <c r="E14" s="25" t="s">
        <v>147</v>
      </c>
      <c r="F14" s="25" t="s">
        <v>154</v>
      </c>
      <c r="G14" s="25" t="s">
        <v>148</v>
      </c>
      <c r="H14" s="69">
        <v>2669.73722</v>
      </c>
    </row>
    <row r="15" spans="1:8" x14ac:dyDescent="0.25">
      <c r="A15" s="45">
        <v>2</v>
      </c>
      <c r="B15" s="45">
        <v>1</v>
      </c>
      <c r="C15" s="45">
        <v>2</v>
      </c>
      <c r="D15" s="45">
        <v>2</v>
      </c>
      <c r="E15" s="25" t="s">
        <v>147</v>
      </c>
      <c r="F15" s="25" t="s">
        <v>154</v>
      </c>
      <c r="G15" s="25" t="s">
        <v>149</v>
      </c>
      <c r="H15" s="69">
        <v>2208.9299999999998</v>
      </c>
    </row>
    <row r="16" spans="1:8" x14ac:dyDescent="0.25">
      <c r="A16" s="45">
        <v>2</v>
      </c>
      <c r="B16" s="45">
        <v>1</v>
      </c>
      <c r="C16" s="45">
        <v>2</v>
      </c>
      <c r="D16" s="45">
        <v>3</v>
      </c>
      <c r="E16" s="25" t="s">
        <v>147</v>
      </c>
      <c r="F16" s="25" t="s">
        <v>154</v>
      </c>
      <c r="G16" s="25" t="s">
        <v>150</v>
      </c>
      <c r="H16" s="69">
        <v>1915.6635799999999</v>
      </c>
    </row>
    <row r="17" spans="1:8" x14ac:dyDescent="0.25">
      <c r="A17" s="45">
        <v>2</v>
      </c>
      <c r="B17" s="45">
        <v>1</v>
      </c>
      <c r="C17" s="45">
        <v>2</v>
      </c>
      <c r="D17" s="45">
        <v>4</v>
      </c>
      <c r="E17" s="25" t="s">
        <v>147</v>
      </c>
      <c r="F17" s="25" t="s">
        <v>155</v>
      </c>
      <c r="G17" s="25" t="s">
        <v>151</v>
      </c>
      <c r="H17" s="69" t="s">
        <v>152</v>
      </c>
    </row>
    <row r="18" spans="1:8" x14ac:dyDescent="0.25">
      <c r="A18" s="45">
        <v>2</v>
      </c>
      <c r="B18" s="45">
        <v>1</v>
      </c>
      <c r="C18" s="45">
        <v>2</v>
      </c>
      <c r="D18" s="45">
        <v>5</v>
      </c>
      <c r="E18" s="25" t="s">
        <v>147</v>
      </c>
      <c r="F18" s="25" t="s">
        <v>156</v>
      </c>
      <c r="G18" s="25" t="s">
        <v>151</v>
      </c>
      <c r="H18" s="69" t="s">
        <v>152</v>
      </c>
    </row>
    <row r="19" spans="1:8" x14ac:dyDescent="0.25">
      <c r="A19" s="45">
        <v>2</v>
      </c>
      <c r="B19" s="45">
        <v>1</v>
      </c>
      <c r="C19" s="45">
        <v>3</v>
      </c>
      <c r="D19" s="45">
        <v>1</v>
      </c>
      <c r="E19" s="25" t="s">
        <v>147</v>
      </c>
      <c r="F19" s="25" t="s">
        <v>157</v>
      </c>
      <c r="G19" s="25" t="s">
        <v>148</v>
      </c>
      <c r="H19" s="69">
        <v>4246.027</v>
      </c>
    </row>
    <row r="20" spans="1:8" x14ac:dyDescent="0.25">
      <c r="A20" s="45">
        <v>2</v>
      </c>
      <c r="B20" s="45">
        <v>1</v>
      </c>
      <c r="C20" s="45">
        <v>3</v>
      </c>
      <c r="D20" s="45">
        <v>2</v>
      </c>
      <c r="E20" s="25" t="s">
        <v>147</v>
      </c>
      <c r="F20" s="25" t="s">
        <v>157</v>
      </c>
      <c r="G20" s="25" t="s">
        <v>149</v>
      </c>
      <c r="H20" s="69">
        <v>3768.29</v>
      </c>
    </row>
    <row r="21" spans="1:8" x14ac:dyDescent="0.25">
      <c r="A21" s="45">
        <v>2</v>
      </c>
      <c r="B21" s="45">
        <v>1</v>
      </c>
      <c r="C21" s="45">
        <v>3</v>
      </c>
      <c r="D21" s="45">
        <v>3</v>
      </c>
      <c r="E21" s="25" t="s">
        <v>147</v>
      </c>
      <c r="F21" s="25" t="s">
        <v>157</v>
      </c>
      <c r="G21" s="25" t="s">
        <v>150</v>
      </c>
      <c r="H21" s="69">
        <v>3162.66</v>
      </c>
    </row>
    <row r="22" spans="1:8" x14ac:dyDescent="0.25">
      <c r="A22" s="45">
        <v>2</v>
      </c>
      <c r="B22" s="45">
        <v>1</v>
      </c>
      <c r="C22" s="45">
        <v>3</v>
      </c>
      <c r="D22" s="45">
        <v>4</v>
      </c>
      <c r="E22" s="25" t="s">
        <v>147</v>
      </c>
      <c r="F22" s="25" t="s">
        <v>158</v>
      </c>
      <c r="G22" s="25" t="s">
        <v>151</v>
      </c>
      <c r="H22" s="69" t="s">
        <v>152</v>
      </c>
    </row>
    <row r="23" spans="1:8" x14ac:dyDescent="0.25">
      <c r="A23" s="45">
        <v>2</v>
      </c>
      <c r="B23" s="45">
        <v>1</v>
      </c>
      <c r="C23" s="45">
        <v>3</v>
      </c>
      <c r="D23" s="45">
        <v>5</v>
      </c>
      <c r="E23" s="25" t="s">
        <v>147</v>
      </c>
      <c r="F23" s="25" t="s">
        <v>159</v>
      </c>
      <c r="G23" s="25" t="s">
        <v>151</v>
      </c>
      <c r="H23" s="69" t="s">
        <v>152</v>
      </c>
    </row>
    <row r="24" spans="1:8" x14ac:dyDescent="0.25">
      <c r="A24" s="45">
        <v>2</v>
      </c>
      <c r="B24" s="45">
        <v>1</v>
      </c>
      <c r="C24" s="45">
        <v>4</v>
      </c>
      <c r="D24" s="45">
        <v>1</v>
      </c>
      <c r="E24" s="25" t="s">
        <v>147</v>
      </c>
      <c r="F24" s="25" t="s">
        <v>160</v>
      </c>
      <c r="G24" s="25" t="s">
        <v>148</v>
      </c>
      <c r="H24" s="69">
        <v>6362.59</v>
      </c>
    </row>
    <row r="25" spans="1:8" x14ac:dyDescent="0.25">
      <c r="A25" s="45">
        <v>2</v>
      </c>
      <c r="B25" s="45">
        <v>1</v>
      </c>
      <c r="C25" s="45">
        <v>4</v>
      </c>
      <c r="D25" s="45">
        <v>2</v>
      </c>
      <c r="E25" s="25" t="s">
        <v>147</v>
      </c>
      <c r="F25" s="25" t="s">
        <v>160</v>
      </c>
      <c r="G25" s="25" t="s">
        <v>149</v>
      </c>
      <c r="H25" s="69">
        <v>5155.6729999999998</v>
      </c>
    </row>
    <row r="26" spans="1:8" x14ac:dyDescent="0.25">
      <c r="A26" s="45">
        <v>2</v>
      </c>
      <c r="B26" s="45">
        <v>1</v>
      </c>
      <c r="C26" s="45">
        <v>4</v>
      </c>
      <c r="D26" s="45">
        <v>3</v>
      </c>
      <c r="E26" s="25" t="s">
        <v>147</v>
      </c>
      <c r="F26" s="25" t="s">
        <v>160</v>
      </c>
      <c r="G26" s="25" t="s">
        <v>150</v>
      </c>
      <c r="H26" s="69">
        <v>4789.3429999999998</v>
      </c>
    </row>
    <row r="27" spans="1:8" x14ac:dyDescent="0.25">
      <c r="A27" s="45">
        <v>2</v>
      </c>
      <c r="B27" s="45">
        <v>1</v>
      </c>
      <c r="C27" s="45">
        <v>4</v>
      </c>
      <c r="D27" s="45">
        <v>4</v>
      </c>
      <c r="E27" s="25" t="s">
        <v>147</v>
      </c>
      <c r="F27" s="25" t="s">
        <v>161</v>
      </c>
      <c r="G27" s="25" t="s">
        <v>151</v>
      </c>
      <c r="H27" s="69" t="s">
        <v>152</v>
      </c>
    </row>
    <row r="28" spans="1:8" x14ac:dyDescent="0.25">
      <c r="A28" s="45">
        <v>2</v>
      </c>
      <c r="B28" s="45">
        <v>1</v>
      </c>
      <c r="C28" s="45">
        <v>4</v>
      </c>
      <c r="D28" s="45">
        <v>5</v>
      </c>
      <c r="E28" s="25" t="s">
        <v>147</v>
      </c>
      <c r="F28" s="25" t="s">
        <v>162</v>
      </c>
      <c r="G28" s="25" t="s">
        <v>151</v>
      </c>
      <c r="H28" s="69" t="s">
        <v>152</v>
      </c>
    </row>
    <row r="29" spans="1:8" x14ac:dyDescent="0.25">
      <c r="A29" s="45">
        <v>2</v>
      </c>
      <c r="B29" s="45">
        <v>1</v>
      </c>
      <c r="C29" s="45">
        <v>5</v>
      </c>
      <c r="D29" s="45">
        <v>1</v>
      </c>
      <c r="E29" s="25" t="s">
        <v>147</v>
      </c>
      <c r="F29" s="25" t="s">
        <v>163</v>
      </c>
      <c r="G29" s="25" t="s">
        <v>148</v>
      </c>
      <c r="H29" s="69">
        <v>8882.6200000000008</v>
      </c>
    </row>
    <row r="30" spans="1:8" x14ac:dyDescent="0.25">
      <c r="A30" s="45">
        <v>2</v>
      </c>
      <c r="B30" s="45">
        <v>1</v>
      </c>
      <c r="C30" s="45">
        <v>5</v>
      </c>
      <c r="D30" s="45">
        <v>2</v>
      </c>
      <c r="E30" s="25" t="s">
        <v>147</v>
      </c>
      <c r="F30" s="25" t="s">
        <v>163</v>
      </c>
      <c r="G30" s="25" t="s">
        <v>149</v>
      </c>
      <c r="H30" s="69">
        <v>7977.62</v>
      </c>
    </row>
    <row r="31" spans="1:8" x14ac:dyDescent="0.25">
      <c r="A31" s="45">
        <v>2</v>
      </c>
      <c r="B31" s="45">
        <v>1</v>
      </c>
      <c r="C31" s="45">
        <v>5</v>
      </c>
      <c r="D31" s="45">
        <v>3</v>
      </c>
      <c r="E31" s="25" t="s">
        <v>147</v>
      </c>
      <c r="F31" s="25" t="s">
        <v>163</v>
      </c>
      <c r="G31" s="25" t="s">
        <v>150</v>
      </c>
      <c r="H31" s="69">
        <v>7414.8720000000003</v>
      </c>
    </row>
    <row r="32" spans="1:8" x14ac:dyDescent="0.25">
      <c r="A32" s="45">
        <v>2</v>
      </c>
      <c r="B32" s="45">
        <v>1</v>
      </c>
      <c r="C32" s="45">
        <v>5</v>
      </c>
      <c r="D32" s="45">
        <v>4</v>
      </c>
      <c r="E32" s="25" t="s">
        <v>147</v>
      </c>
      <c r="F32" s="25" t="s">
        <v>164</v>
      </c>
      <c r="G32" s="25" t="s">
        <v>151</v>
      </c>
      <c r="H32" s="69" t="s">
        <v>152</v>
      </c>
    </row>
    <row r="33" spans="1:8" x14ac:dyDescent="0.25">
      <c r="A33" s="45">
        <v>2</v>
      </c>
      <c r="B33" s="45">
        <v>1</v>
      </c>
      <c r="C33" s="45">
        <v>5</v>
      </c>
      <c r="D33" s="45">
        <v>5</v>
      </c>
      <c r="E33" s="25" t="s">
        <v>147</v>
      </c>
      <c r="F33" s="25" t="s">
        <v>165</v>
      </c>
      <c r="G33" s="25" t="s">
        <v>151</v>
      </c>
      <c r="H33" s="69" t="s">
        <v>152</v>
      </c>
    </row>
    <row r="34" spans="1:8" x14ac:dyDescent="0.25">
      <c r="A34" s="45">
        <v>2</v>
      </c>
      <c r="B34" s="45">
        <v>2</v>
      </c>
      <c r="C34" s="45">
        <v>1</v>
      </c>
      <c r="D34" s="45">
        <v>1</v>
      </c>
      <c r="E34" s="25" t="s">
        <v>166</v>
      </c>
      <c r="F34" s="25" t="s">
        <v>154</v>
      </c>
      <c r="G34" s="25" t="s">
        <v>148</v>
      </c>
      <c r="H34" s="70">
        <v>2797.59</v>
      </c>
    </row>
    <row r="35" spans="1:8" x14ac:dyDescent="0.25">
      <c r="A35" s="45">
        <v>2</v>
      </c>
      <c r="B35" s="45">
        <v>2</v>
      </c>
      <c r="C35" s="45">
        <v>1</v>
      </c>
      <c r="D35" s="45">
        <v>2</v>
      </c>
      <c r="E35" s="25" t="s">
        <v>166</v>
      </c>
      <c r="F35" s="25" t="s">
        <v>154</v>
      </c>
      <c r="G35" s="25" t="s">
        <v>149</v>
      </c>
      <c r="H35" s="70">
        <v>2321.2660000000001</v>
      </c>
    </row>
    <row r="36" spans="1:8" x14ac:dyDescent="0.25">
      <c r="A36" s="45">
        <v>2</v>
      </c>
      <c r="B36" s="45">
        <v>2</v>
      </c>
      <c r="C36" s="45">
        <v>1</v>
      </c>
      <c r="D36" s="45">
        <v>3</v>
      </c>
      <c r="E36" s="25" t="s">
        <v>166</v>
      </c>
      <c r="F36" s="25" t="s">
        <v>154</v>
      </c>
      <c r="G36" s="25" t="s">
        <v>150</v>
      </c>
      <c r="H36" s="70">
        <v>1938.29</v>
      </c>
    </row>
    <row r="37" spans="1:8" x14ac:dyDescent="0.25">
      <c r="A37" s="45">
        <v>2</v>
      </c>
      <c r="B37" s="45">
        <v>2</v>
      </c>
      <c r="C37" s="45">
        <v>2</v>
      </c>
      <c r="D37" s="45">
        <v>1</v>
      </c>
      <c r="E37" s="25" t="s">
        <v>166</v>
      </c>
      <c r="F37" s="25" t="s">
        <v>167</v>
      </c>
      <c r="G37" s="25" t="s">
        <v>148</v>
      </c>
      <c r="H37" s="70">
        <v>3488.95</v>
      </c>
    </row>
    <row r="38" spans="1:8" x14ac:dyDescent="0.25">
      <c r="A38" s="45">
        <v>2</v>
      </c>
      <c r="B38" s="45">
        <v>2</v>
      </c>
      <c r="C38" s="45">
        <v>2</v>
      </c>
      <c r="D38" s="45">
        <v>2</v>
      </c>
      <c r="E38" s="25" t="s">
        <v>166</v>
      </c>
      <c r="F38" s="25" t="s">
        <v>167</v>
      </c>
      <c r="G38" s="25" t="s">
        <v>149</v>
      </c>
      <c r="H38" s="70">
        <v>3067.22</v>
      </c>
    </row>
    <row r="39" spans="1:8" x14ac:dyDescent="0.25">
      <c r="A39" s="45">
        <v>2</v>
      </c>
      <c r="B39" s="45">
        <v>2</v>
      </c>
      <c r="C39" s="45">
        <v>2</v>
      </c>
      <c r="D39" s="45">
        <v>3</v>
      </c>
      <c r="E39" s="25" t="s">
        <v>166</v>
      </c>
      <c r="F39" s="25" t="s">
        <v>167</v>
      </c>
      <c r="G39" s="25" t="s">
        <v>150</v>
      </c>
      <c r="H39" s="70">
        <v>2405.29</v>
      </c>
    </row>
    <row r="40" spans="1:8" x14ac:dyDescent="0.25">
      <c r="A40" s="45">
        <v>2</v>
      </c>
      <c r="B40" s="45">
        <v>2</v>
      </c>
      <c r="C40" s="45">
        <v>3</v>
      </c>
      <c r="D40" s="45">
        <v>1</v>
      </c>
      <c r="E40" s="25" t="s">
        <v>166</v>
      </c>
      <c r="F40" s="25" t="s">
        <v>160</v>
      </c>
      <c r="G40" s="25" t="s">
        <v>148</v>
      </c>
      <c r="H40" s="70">
        <v>5878.26</v>
      </c>
    </row>
    <row r="41" spans="1:8" x14ac:dyDescent="0.25">
      <c r="A41" s="45">
        <v>2</v>
      </c>
      <c r="B41" s="45">
        <v>2</v>
      </c>
      <c r="C41" s="45">
        <v>3</v>
      </c>
      <c r="D41" s="45">
        <v>2</v>
      </c>
      <c r="E41" s="25" t="s">
        <v>166</v>
      </c>
      <c r="F41" s="25" t="s">
        <v>160</v>
      </c>
      <c r="G41" s="25" t="s">
        <v>149</v>
      </c>
      <c r="H41" s="70">
        <v>4953.68</v>
      </c>
    </row>
    <row r="42" spans="1:8" x14ac:dyDescent="0.25">
      <c r="A42" s="45">
        <v>2</v>
      </c>
      <c r="B42" s="45">
        <v>2</v>
      </c>
      <c r="C42" s="45">
        <v>3</v>
      </c>
      <c r="D42" s="45">
        <v>3</v>
      </c>
      <c r="E42" s="25" t="s">
        <v>166</v>
      </c>
      <c r="F42" s="25" t="s">
        <v>160</v>
      </c>
      <c r="G42" s="25" t="s">
        <v>150</v>
      </c>
      <c r="H42" s="70">
        <v>4380.8</v>
      </c>
    </row>
    <row r="43" spans="1:8" x14ac:dyDescent="0.25">
      <c r="A43" s="45">
        <v>2</v>
      </c>
      <c r="B43" s="45">
        <v>2</v>
      </c>
      <c r="C43" s="45">
        <v>4</v>
      </c>
      <c r="D43" s="45">
        <v>1</v>
      </c>
      <c r="E43" s="25" t="s">
        <v>166</v>
      </c>
      <c r="F43" s="25" t="s">
        <v>163</v>
      </c>
      <c r="G43" s="25" t="s">
        <v>148</v>
      </c>
      <c r="H43" s="69" t="s">
        <v>152</v>
      </c>
    </row>
    <row r="44" spans="1:8" x14ac:dyDescent="0.25">
      <c r="A44" s="45">
        <v>2</v>
      </c>
      <c r="B44" s="45">
        <v>2</v>
      </c>
      <c r="C44" s="45">
        <v>4</v>
      </c>
      <c r="D44" s="45">
        <v>2</v>
      </c>
      <c r="E44" s="25" t="s">
        <v>166</v>
      </c>
      <c r="F44" s="25" t="s">
        <v>163</v>
      </c>
      <c r="G44" s="25" t="s">
        <v>149</v>
      </c>
      <c r="H44" s="69" t="s">
        <v>152</v>
      </c>
    </row>
    <row r="45" spans="1:8" x14ac:dyDescent="0.25">
      <c r="A45" s="45">
        <v>2</v>
      </c>
      <c r="B45" s="45">
        <v>2</v>
      </c>
      <c r="C45" s="45">
        <v>4</v>
      </c>
      <c r="D45" s="45">
        <v>3</v>
      </c>
      <c r="E45" s="25" t="s">
        <v>166</v>
      </c>
      <c r="F45" s="25" t="s">
        <v>163</v>
      </c>
      <c r="G45" s="25" t="s">
        <v>150</v>
      </c>
      <c r="H45" s="69" t="s">
        <v>152</v>
      </c>
    </row>
    <row r="46" spans="1:8" x14ac:dyDescent="0.25">
      <c r="A46" s="180" t="s">
        <v>138</v>
      </c>
      <c r="B46" s="180"/>
      <c r="C46" s="180"/>
      <c r="D46" s="180"/>
      <c r="E46" s="180"/>
      <c r="F46" s="180"/>
      <c r="G46" s="180"/>
      <c r="H46" s="180"/>
    </row>
  </sheetData>
  <mergeCells count="11">
    <mergeCell ref="A46:H46"/>
    <mergeCell ref="A8:D8"/>
    <mergeCell ref="A1:H1"/>
    <mergeCell ref="A2:H2"/>
    <mergeCell ref="A3:A7"/>
    <mergeCell ref="B3:B7"/>
    <mergeCell ref="C3:C7"/>
    <mergeCell ref="D3:D7"/>
    <mergeCell ref="E4:H4"/>
    <mergeCell ref="E5:H5"/>
    <mergeCell ref="E6:H6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1"/>
  <sheetViews>
    <sheetView tabSelected="1" view="pageBreakPreview" zoomScaleNormal="100" zoomScaleSheetLayoutView="100" workbookViewId="0">
      <selection activeCell="A2" sqref="A2:G2"/>
    </sheetView>
  </sheetViews>
  <sheetFormatPr baseColWidth="10" defaultRowHeight="15" x14ac:dyDescent="0.25"/>
  <cols>
    <col min="1" max="1" width="6.140625" customWidth="1"/>
    <col min="2" max="3" width="4.7109375" customWidth="1"/>
    <col min="4" max="4" width="4.85546875" customWidth="1"/>
    <col min="5" max="5" width="25.28515625" customWidth="1"/>
    <col min="6" max="6" width="20.42578125" customWidth="1"/>
    <col min="8" max="8" width="15.5703125" customWidth="1"/>
  </cols>
  <sheetData>
    <row r="1" spans="1:8" ht="19.5" customHeight="1" x14ac:dyDescent="0.25">
      <c r="A1" s="202" t="s">
        <v>114</v>
      </c>
      <c r="B1" s="203"/>
      <c r="C1" s="203"/>
      <c r="D1" s="203"/>
      <c r="E1" s="203"/>
      <c r="F1" s="203"/>
      <c r="G1" s="203"/>
      <c r="H1" s="204"/>
    </row>
    <row r="2" spans="1:8" ht="19.5" customHeight="1" thickBot="1" x14ac:dyDescent="0.3">
      <c r="A2" s="205" t="s">
        <v>115</v>
      </c>
      <c r="B2" s="206"/>
      <c r="C2" s="206"/>
      <c r="D2" s="206"/>
      <c r="E2" s="206"/>
      <c r="F2" s="206"/>
      <c r="G2" s="206"/>
      <c r="H2" s="207"/>
    </row>
    <row r="3" spans="1:8" ht="15" customHeight="1" x14ac:dyDescent="0.25">
      <c r="A3" s="208" t="s">
        <v>139</v>
      </c>
      <c r="B3" s="208" t="s">
        <v>140</v>
      </c>
      <c r="C3" s="208" t="s">
        <v>141</v>
      </c>
      <c r="D3" s="208" t="s">
        <v>142</v>
      </c>
      <c r="E3" s="209" t="s">
        <v>168</v>
      </c>
      <c r="F3" s="210"/>
      <c r="G3" s="210"/>
      <c r="H3" s="211"/>
    </row>
    <row r="4" spans="1:8" x14ac:dyDescent="0.25">
      <c r="A4" s="208"/>
      <c r="B4" s="208"/>
      <c r="C4" s="208"/>
      <c r="D4" s="208"/>
      <c r="E4" s="212"/>
      <c r="F4" s="213"/>
      <c r="G4" s="213"/>
      <c r="H4" s="214"/>
    </row>
    <row r="5" spans="1:8" ht="15" customHeight="1" x14ac:dyDescent="0.25">
      <c r="A5" s="208"/>
      <c r="B5" s="208"/>
      <c r="C5" s="208"/>
      <c r="D5" s="208"/>
      <c r="E5" s="212"/>
      <c r="F5" s="213"/>
      <c r="G5" s="213"/>
      <c r="H5" s="214"/>
    </row>
    <row r="6" spans="1:8" x14ac:dyDescent="0.25">
      <c r="A6" s="208"/>
      <c r="B6" s="208"/>
      <c r="C6" s="208"/>
      <c r="D6" s="208"/>
      <c r="E6" s="212"/>
      <c r="F6" s="213"/>
      <c r="G6" s="213"/>
      <c r="H6" s="214"/>
    </row>
    <row r="7" spans="1:8" ht="15.75" thickBot="1" x14ac:dyDescent="0.3">
      <c r="A7" s="208"/>
      <c r="B7" s="208"/>
      <c r="C7" s="208"/>
      <c r="D7" s="208"/>
      <c r="E7" s="215"/>
      <c r="F7" s="216"/>
      <c r="G7" s="216"/>
      <c r="H7" s="217"/>
    </row>
    <row r="8" spans="1:8" ht="15.75" thickBot="1" x14ac:dyDescent="0.3">
      <c r="A8" s="218" t="s">
        <v>145</v>
      </c>
      <c r="B8" s="219"/>
      <c r="C8" s="219"/>
      <c r="D8" s="220"/>
      <c r="E8" s="56" t="s">
        <v>140</v>
      </c>
      <c r="F8" s="56" t="s">
        <v>141</v>
      </c>
      <c r="G8" s="56" t="s">
        <v>142</v>
      </c>
      <c r="H8" s="56" t="s">
        <v>146</v>
      </c>
    </row>
    <row r="9" spans="1:8" x14ac:dyDescent="0.25">
      <c r="A9" s="91">
        <v>2</v>
      </c>
      <c r="B9" s="91">
        <v>2</v>
      </c>
      <c r="C9" s="91">
        <v>5</v>
      </c>
      <c r="D9" s="91">
        <v>1</v>
      </c>
      <c r="E9" s="221" t="s">
        <v>169</v>
      </c>
      <c r="F9" s="221" t="s">
        <v>170</v>
      </c>
      <c r="G9" s="91" t="s">
        <v>148</v>
      </c>
      <c r="H9" s="91" t="s">
        <v>152</v>
      </c>
    </row>
    <row r="10" spans="1:8" x14ac:dyDescent="0.25">
      <c r="A10" s="55">
        <v>2</v>
      </c>
      <c r="B10" s="55">
        <v>2</v>
      </c>
      <c r="C10" s="55">
        <v>5</v>
      </c>
      <c r="D10" s="55">
        <v>2</v>
      </c>
      <c r="E10" s="172"/>
      <c r="F10" s="172"/>
      <c r="G10" s="55" t="s">
        <v>149</v>
      </c>
      <c r="H10" s="55" t="s">
        <v>152</v>
      </c>
    </row>
    <row r="11" spans="1:8" x14ac:dyDescent="0.25">
      <c r="A11" s="55">
        <v>2</v>
      </c>
      <c r="B11" s="55">
        <v>2</v>
      </c>
      <c r="C11" s="55">
        <v>5</v>
      </c>
      <c r="D11" s="55">
        <v>3</v>
      </c>
      <c r="E11" s="172"/>
      <c r="F11" s="172"/>
      <c r="G11" s="55" t="s">
        <v>150</v>
      </c>
      <c r="H11" s="55" t="s">
        <v>152</v>
      </c>
    </row>
    <row r="12" spans="1:8" x14ac:dyDescent="0.25">
      <c r="A12" s="55">
        <v>2</v>
      </c>
      <c r="B12" s="55">
        <v>2</v>
      </c>
      <c r="C12" s="55">
        <v>6</v>
      </c>
      <c r="D12" s="55">
        <v>1</v>
      </c>
      <c r="E12" s="172" t="s">
        <v>169</v>
      </c>
      <c r="F12" s="172" t="s">
        <v>305</v>
      </c>
      <c r="G12" s="55" t="s">
        <v>148</v>
      </c>
      <c r="H12" s="55" t="s">
        <v>152</v>
      </c>
    </row>
    <row r="13" spans="1:8" x14ac:dyDescent="0.25">
      <c r="A13" s="55">
        <v>2</v>
      </c>
      <c r="B13" s="55">
        <v>2</v>
      </c>
      <c r="C13" s="55">
        <v>6</v>
      </c>
      <c r="D13" s="55">
        <v>2</v>
      </c>
      <c r="E13" s="172"/>
      <c r="F13" s="172"/>
      <c r="G13" s="55" t="s">
        <v>149</v>
      </c>
      <c r="H13" s="55" t="s">
        <v>152</v>
      </c>
    </row>
    <row r="14" spans="1:8" x14ac:dyDescent="0.25">
      <c r="A14" s="55">
        <v>2</v>
      </c>
      <c r="B14" s="55">
        <v>2</v>
      </c>
      <c r="C14" s="55">
        <v>6</v>
      </c>
      <c r="D14" s="55">
        <v>3</v>
      </c>
      <c r="E14" s="172"/>
      <c r="F14" s="172"/>
      <c r="G14" s="55" t="s">
        <v>150</v>
      </c>
      <c r="H14" s="55" t="s">
        <v>152</v>
      </c>
    </row>
    <row r="15" spans="1:8" x14ac:dyDescent="0.25">
      <c r="A15" s="55">
        <v>2</v>
      </c>
      <c r="B15" s="55">
        <v>2</v>
      </c>
      <c r="C15" s="55">
        <v>7</v>
      </c>
      <c r="D15" s="55">
        <v>1</v>
      </c>
      <c r="E15" s="172" t="s">
        <v>171</v>
      </c>
      <c r="F15" s="172" t="s">
        <v>172</v>
      </c>
      <c r="G15" s="55" t="s">
        <v>148</v>
      </c>
      <c r="H15" s="55" t="s">
        <v>152</v>
      </c>
    </row>
    <row r="16" spans="1:8" x14ac:dyDescent="0.25">
      <c r="A16" s="55">
        <v>2</v>
      </c>
      <c r="B16" s="55">
        <v>2</v>
      </c>
      <c r="C16" s="55">
        <v>7</v>
      </c>
      <c r="D16" s="55">
        <v>2</v>
      </c>
      <c r="E16" s="172"/>
      <c r="F16" s="172"/>
      <c r="G16" s="55" t="s">
        <v>149</v>
      </c>
      <c r="H16" s="55" t="s">
        <v>152</v>
      </c>
    </row>
    <row r="17" spans="1:8" x14ac:dyDescent="0.25">
      <c r="A17" s="55">
        <v>2</v>
      </c>
      <c r="B17" s="55">
        <v>2</v>
      </c>
      <c r="C17" s="55">
        <v>7</v>
      </c>
      <c r="D17" s="55">
        <v>3</v>
      </c>
      <c r="E17" s="172"/>
      <c r="F17" s="172"/>
      <c r="G17" s="55" t="s">
        <v>150</v>
      </c>
      <c r="H17" s="55" t="s">
        <v>152</v>
      </c>
    </row>
    <row r="18" spans="1:8" x14ac:dyDescent="0.25">
      <c r="A18" s="55">
        <v>2</v>
      </c>
      <c r="B18" s="55">
        <v>2</v>
      </c>
      <c r="C18" s="55">
        <v>8</v>
      </c>
      <c r="D18" s="55">
        <v>1</v>
      </c>
      <c r="E18" s="172" t="s">
        <v>173</v>
      </c>
      <c r="F18" s="172" t="s">
        <v>174</v>
      </c>
      <c r="G18" s="55" t="s">
        <v>148</v>
      </c>
      <c r="H18" s="55" t="s">
        <v>152</v>
      </c>
    </row>
    <row r="19" spans="1:8" x14ac:dyDescent="0.25">
      <c r="A19" s="55">
        <v>2</v>
      </c>
      <c r="B19" s="55">
        <v>2</v>
      </c>
      <c r="C19" s="55">
        <v>8</v>
      </c>
      <c r="D19" s="55">
        <v>2</v>
      </c>
      <c r="E19" s="172"/>
      <c r="F19" s="172"/>
      <c r="G19" s="55" t="s">
        <v>149</v>
      </c>
      <c r="H19" s="55" t="s">
        <v>152</v>
      </c>
    </row>
    <row r="20" spans="1:8" x14ac:dyDescent="0.25">
      <c r="A20" s="55">
        <v>2</v>
      </c>
      <c r="B20" s="55">
        <v>2</v>
      </c>
      <c r="C20" s="55">
        <v>8</v>
      </c>
      <c r="D20" s="55">
        <v>3</v>
      </c>
      <c r="E20" s="172"/>
      <c r="F20" s="172"/>
      <c r="G20" s="55" t="s">
        <v>150</v>
      </c>
      <c r="H20" s="55" t="s">
        <v>152</v>
      </c>
    </row>
    <row r="21" spans="1:8" x14ac:dyDescent="0.25">
      <c r="A21" s="55">
        <v>2</v>
      </c>
      <c r="B21" s="55">
        <v>2</v>
      </c>
      <c r="C21" s="55">
        <v>9</v>
      </c>
      <c r="D21" s="55">
        <v>1</v>
      </c>
      <c r="E21" s="172" t="s">
        <v>175</v>
      </c>
      <c r="F21" s="172" t="s">
        <v>176</v>
      </c>
      <c r="G21" s="55" t="s">
        <v>148</v>
      </c>
      <c r="H21" s="55" t="s">
        <v>152</v>
      </c>
    </row>
    <row r="22" spans="1:8" x14ac:dyDescent="0.25">
      <c r="A22" s="55">
        <v>2</v>
      </c>
      <c r="B22" s="55">
        <v>2</v>
      </c>
      <c r="C22" s="55">
        <v>9</v>
      </c>
      <c r="D22" s="55">
        <v>2</v>
      </c>
      <c r="E22" s="172"/>
      <c r="F22" s="172"/>
      <c r="G22" s="55" t="s">
        <v>149</v>
      </c>
      <c r="H22" s="55" t="s">
        <v>152</v>
      </c>
    </row>
    <row r="23" spans="1:8" x14ac:dyDescent="0.25">
      <c r="A23" s="55">
        <v>2</v>
      </c>
      <c r="B23" s="55">
        <v>2</v>
      </c>
      <c r="C23" s="55">
        <v>9</v>
      </c>
      <c r="D23" s="55">
        <v>3</v>
      </c>
      <c r="E23" s="172"/>
      <c r="F23" s="172"/>
      <c r="G23" s="55" t="s">
        <v>150</v>
      </c>
      <c r="H23" s="55" t="s">
        <v>152</v>
      </c>
    </row>
    <row r="24" spans="1:8" x14ac:dyDescent="0.25">
      <c r="A24" s="55">
        <v>2</v>
      </c>
      <c r="B24" s="55">
        <v>3</v>
      </c>
      <c r="C24" s="55">
        <v>1</v>
      </c>
      <c r="D24" s="55">
        <v>1</v>
      </c>
      <c r="E24" s="172" t="s">
        <v>177</v>
      </c>
      <c r="F24" s="172" t="s">
        <v>178</v>
      </c>
      <c r="G24" s="55" t="s">
        <v>148</v>
      </c>
      <c r="H24" s="55" t="s">
        <v>152</v>
      </c>
    </row>
    <row r="25" spans="1:8" x14ac:dyDescent="0.25">
      <c r="A25" s="55">
        <v>2</v>
      </c>
      <c r="B25" s="55">
        <v>3</v>
      </c>
      <c r="C25" s="55">
        <v>1</v>
      </c>
      <c r="D25" s="55">
        <v>2</v>
      </c>
      <c r="E25" s="172"/>
      <c r="F25" s="172"/>
      <c r="G25" s="55" t="s">
        <v>149</v>
      </c>
      <c r="H25" s="55" t="s">
        <v>152</v>
      </c>
    </row>
    <row r="26" spans="1:8" x14ac:dyDescent="0.25">
      <c r="A26" s="55">
        <v>2</v>
      </c>
      <c r="B26" s="55">
        <v>3</v>
      </c>
      <c r="C26" s="55">
        <v>1</v>
      </c>
      <c r="D26" s="55">
        <v>3</v>
      </c>
      <c r="E26" s="172"/>
      <c r="F26" s="172"/>
      <c r="G26" s="55" t="s">
        <v>150</v>
      </c>
      <c r="H26" s="55" t="s">
        <v>152</v>
      </c>
    </row>
    <row r="27" spans="1:8" x14ac:dyDescent="0.25">
      <c r="A27" s="55">
        <v>2</v>
      </c>
      <c r="B27" s="55">
        <v>3</v>
      </c>
      <c r="C27" s="55">
        <v>2</v>
      </c>
      <c r="D27" s="55">
        <v>1</v>
      </c>
      <c r="E27" s="172" t="s">
        <v>177</v>
      </c>
      <c r="F27" s="172" t="s">
        <v>167</v>
      </c>
      <c r="G27" s="55" t="s">
        <v>148</v>
      </c>
      <c r="H27" s="55" t="s">
        <v>152</v>
      </c>
    </row>
    <row r="28" spans="1:8" x14ac:dyDescent="0.25">
      <c r="A28" s="55">
        <v>2</v>
      </c>
      <c r="B28" s="55">
        <v>3</v>
      </c>
      <c r="C28" s="55">
        <v>2</v>
      </c>
      <c r="D28" s="55">
        <v>2</v>
      </c>
      <c r="E28" s="172"/>
      <c r="F28" s="172"/>
      <c r="G28" s="55" t="s">
        <v>149</v>
      </c>
      <c r="H28" s="55" t="s">
        <v>152</v>
      </c>
    </row>
    <row r="29" spans="1:8" x14ac:dyDescent="0.25">
      <c r="A29" s="55">
        <v>2</v>
      </c>
      <c r="B29" s="55">
        <v>3</v>
      </c>
      <c r="C29" s="55">
        <v>2</v>
      </c>
      <c r="D29" s="55">
        <v>3</v>
      </c>
      <c r="E29" s="172"/>
      <c r="F29" s="172"/>
      <c r="G29" s="55" t="s">
        <v>150</v>
      </c>
      <c r="H29" s="55" t="s">
        <v>152</v>
      </c>
    </row>
    <row r="30" spans="1:8" x14ac:dyDescent="0.25">
      <c r="A30" s="55">
        <v>2</v>
      </c>
      <c r="B30" s="55">
        <v>3</v>
      </c>
      <c r="C30" s="55">
        <v>3</v>
      </c>
      <c r="D30" s="55">
        <v>1</v>
      </c>
      <c r="E30" s="172" t="s">
        <v>179</v>
      </c>
      <c r="F30" s="172" t="s">
        <v>180</v>
      </c>
      <c r="G30" s="55" t="s">
        <v>148</v>
      </c>
      <c r="H30" s="55" t="s">
        <v>152</v>
      </c>
    </row>
    <row r="31" spans="1:8" x14ac:dyDescent="0.25">
      <c r="A31" s="55">
        <v>2</v>
      </c>
      <c r="B31" s="55">
        <v>3</v>
      </c>
      <c r="C31" s="55">
        <v>3</v>
      </c>
      <c r="D31" s="55">
        <v>2</v>
      </c>
      <c r="E31" s="172"/>
      <c r="F31" s="172"/>
      <c r="G31" s="55" t="s">
        <v>149</v>
      </c>
      <c r="H31" s="55" t="s">
        <v>152</v>
      </c>
    </row>
    <row r="32" spans="1:8" x14ac:dyDescent="0.25">
      <c r="A32" s="55">
        <v>2</v>
      </c>
      <c r="B32" s="55">
        <v>3</v>
      </c>
      <c r="C32" s="55">
        <v>3</v>
      </c>
      <c r="D32" s="55">
        <v>3</v>
      </c>
      <c r="E32" s="172"/>
      <c r="F32" s="172"/>
      <c r="G32" s="55" t="s">
        <v>150</v>
      </c>
      <c r="H32" s="55" t="s">
        <v>152</v>
      </c>
    </row>
    <row r="33" spans="1:8" x14ac:dyDescent="0.25">
      <c r="A33" s="55">
        <v>2</v>
      </c>
      <c r="B33" s="55">
        <v>3</v>
      </c>
      <c r="C33" s="55">
        <v>4</v>
      </c>
      <c r="D33" s="55">
        <v>1</v>
      </c>
      <c r="E33" s="172" t="s">
        <v>293</v>
      </c>
      <c r="F33" s="222"/>
      <c r="G33" s="55" t="s">
        <v>148</v>
      </c>
      <c r="H33" s="55" t="s">
        <v>152</v>
      </c>
    </row>
    <row r="34" spans="1:8" x14ac:dyDescent="0.25">
      <c r="A34" s="55">
        <v>2</v>
      </c>
      <c r="B34" s="55">
        <v>3</v>
      </c>
      <c r="C34" s="55">
        <v>4</v>
      </c>
      <c r="D34" s="55">
        <v>2</v>
      </c>
      <c r="E34" s="172"/>
      <c r="F34" s="222"/>
      <c r="G34" s="55" t="s">
        <v>149</v>
      </c>
      <c r="H34" s="55" t="s">
        <v>152</v>
      </c>
    </row>
    <row r="35" spans="1:8" x14ac:dyDescent="0.25">
      <c r="A35" s="55">
        <v>2</v>
      </c>
      <c r="B35" s="55">
        <v>3</v>
      </c>
      <c r="C35" s="55">
        <v>4</v>
      </c>
      <c r="D35" s="55">
        <v>3</v>
      </c>
      <c r="E35" s="172"/>
      <c r="F35" s="222"/>
      <c r="G35" s="55" t="s">
        <v>150</v>
      </c>
      <c r="H35" s="55" t="s">
        <v>152</v>
      </c>
    </row>
    <row r="36" spans="1:8" x14ac:dyDescent="0.25">
      <c r="A36" s="55">
        <v>2</v>
      </c>
      <c r="B36" s="55">
        <v>3</v>
      </c>
      <c r="C36" s="55">
        <v>5</v>
      </c>
      <c r="D36" s="55">
        <v>1</v>
      </c>
      <c r="E36" s="172" t="s">
        <v>181</v>
      </c>
      <c r="F36" s="172"/>
      <c r="G36" s="55" t="s">
        <v>148</v>
      </c>
      <c r="H36" s="55" t="s">
        <v>152</v>
      </c>
    </row>
    <row r="37" spans="1:8" x14ac:dyDescent="0.25">
      <c r="A37" s="55">
        <v>2</v>
      </c>
      <c r="B37" s="55">
        <v>3</v>
      </c>
      <c r="C37" s="55">
        <v>5</v>
      </c>
      <c r="D37" s="55">
        <v>2</v>
      </c>
      <c r="E37" s="172"/>
      <c r="F37" s="172"/>
      <c r="G37" s="55" t="s">
        <v>149</v>
      </c>
      <c r="H37" s="55" t="s">
        <v>152</v>
      </c>
    </row>
    <row r="38" spans="1:8" x14ac:dyDescent="0.25">
      <c r="A38" s="55">
        <v>2</v>
      </c>
      <c r="B38" s="55">
        <v>3</v>
      </c>
      <c r="C38" s="55">
        <v>5</v>
      </c>
      <c r="D38" s="55">
        <v>3</v>
      </c>
      <c r="E38" s="172"/>
      <c r="F38" s="172"/>
      <c r="G38" s="55" t="s">
        <v>150</v>
      </c>
      <c r="H38" s="55" t="s">
        <v>152</v>
      </c>
    </row>
    <row r="39" spans="1:8" x14ac:dyDescent="0.25">
      <c r="A39" s="55">
        <v>2</v>
      </c>
      <c r="B39" s="55">
        <v>4</v>
      </c>
      <c r="C39" s="55">
        <v>1</v>
      </c>
      <c r="D39" s="55">
        <v>1</v>
      </c>
      <c r="E39" s="172" t="s">
        <v>292</v>
      </c>
      <c r="F39" s="172"/>
      <c r="G39" s="55" t="s">
        <v>148</v>
      </c>
      <c r="H39" s="55" t="s">
        <v>152</v>
      </c>
    </row>
    <row r="40" spans="1:8" x14ac:dyDescent="0.25">
      <c r="A40" s="55">
        <v>2</v>
      </c>
      <c r="B40" s="55">
        <v>4</v>
      </c>
      <c r="C40" s="55">
        <v>1</v>
      </c>
      <c r="D40" s="55">
        <v>2</v>
      </c>
      <c r="E40" s="172"/>
      <c r="F40" s="172"/>
      <c r="G40" s="55" t="s">
        <v>149</v>
      </c>
      <c r="H40" s="55" t="s">
        <v>152</v>
      </c>
    </row>
    <row r="41" spans="1:8" x14ac:dyDescent="0.25">
      <c r="A41" s="55">
        <v>2</v>
      </c>
      <c r="B41" s="55">
        <v>4</v>
      </c>
      <c r="C41" s="55">
        <v>1</v>
      </c>
      <c r="D41" s="55">
        <v>3</v>
      </c>
      <c r="E41" s="172"/>
      <c r="F41" s="172"/>
      <c r="G41" s="55" t="s">
        <v>150</v>
      </c>
      <c r="H41" s="55" t="s">
        <v>152</v>
      </c>
    </row>
  </sheetData>
  <mergeCells count="28">
    <mergeCell ref="E15:E17"/>
    <mergeCell ref="F15:F17"/>
    <mergeCell ref="E18:E20"/>
    <mergeCell ref="F18:F20"/>
    <mergeCell ref="E39:F41"/>
    <mergeCell ref="E21:E23"/>
    <mergeCell ref="F21:F23"/>
    <mergeCell ref="E24:E26"/>
    <mergeCell ref="F24:F26"/>
    <mergeCell ref="E27:E29"/>
    <mergeCell ref="F27:F29"/>
    <mergeCell ref="E30:E32"/>
    <mergeCell ref="F30:F32"/>
    <mergeCell ref="E33:E35"/>
    <mergeCell ref="F33:F35"/>
    <mergeCell ref="E36:F38"/>
    <mergeCell ref="A8:D8"/>
    <mergeCell ref="E9:E11"/>
    <mergeCell ref="F9:F11"/>
    <mergeCell ref="E12:E14"/>
    <mergeCell ref="F12:F14"/>
    <mergeCell ref="A1:H1"/>
    <mergeCell ref="A2:H2"/>
    <mergeCell ref="A3:A7"/>
    <mergeCell ref="B3:B7"/>
    <mergeCell ref="C3:C7"/>
    <mergeCell ref="D3:D7"/>
    <mergeCell ref="E3:H7"/>
  </mergeCells>
  <pageMargins left="0.7" right="0.7" top="0.75" bottom="0.75" header="0.3" footer="0.3"/>
  <pageSetup scale="9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0"/>
  <sheetViews>
    <sheetView tabSelected="1" view="pageBreakPreview" zoomScale="82" zoomScaleNormal="100" zoomScaleSheetLayoutView="82" workbookViewId="0">
      <selection activeCell="A2" sqref="A2:G2"/>
    </sheetView>
  </sheetViews>
  <sheetFormatPr baseColWidth="10" defaultRowHeight="15" x14ac:dyDescent="0.25"/>
  <cols>
    <col min="1" max="1" width="30" customWidth="1"/>
    <col min="2" max="2" width="23.140625" customWidth="1"/>
    <col min="3" max="3" width="24.28515625" customWidth="1"/>
    <col min="4" max="4" width="21.42578125" customWidth="1"/>
  </cols>
  <sheetData>
    <row r="1" spans="1:4" ht="20.100000000000001" customHeight="1" x14ac:dyDescent="0.25">
      <c r="A1" s="202" t="s">
        <v>114</v>
      </c>
      <c r="B1" s="203"/>
      <c r="C1" s="203"/>
      <c r="D1" s="204"/>
    </row>
    <row r="2" spans="1:4" ht="20.100000000000001" customHeight="1" thickBot="1" x14ac:dyDescent="0.3">
      <c r="A2" s="205" t="s">
        <v>115</v>
      </c>
      <c r="B2" s="206"/>
      <c r="C2" s="206"/>
      <c r="D2" s="207"/>
    </row>
    <row r="3" spans="1:4" ht="20.25" customHeight="1" thickBot="1" x14ac:dyDescent="0.3">
      <c r="A3" s="223" t="s">
        <v>182</v>
      </c>
      <c r="B3" s="224"/>
      <c r="C3" s="224"/>
      <c r="D3" s="225"/>
    </row>
    <row r="4" spans="1:4" ht="28.5" customHeight="1" thickBot="1" x14ac:dyDescent="0.3">
      <c r="A4" s="73" t="s">
        <v>75</v>
      </c>
      <c r="B4" s="56" t="s">
        <v>183</v>
      </c>
      <c r="C4" s="56" t="s">
        <v>184</v>
      </c>
      <c r="D4" s="56" t="s">
        <v>296</v>
      </c>
    </row>
    <row r="5" spans="1:4" x14ac:dyDescent="0.25">
      <c r="A5" s="75" t="s">
        <v>185</v>
      </c>
      <c r="B5" s="130">
        <v>0.01</v>
      </c>
      <c r="C5" s="130">
        <v>0.05</v>
      </c>
      <c r="D5" s="91">
        <v>0.05</v>
      </c>
    </row>
    <row r="6" spans="1:4" x14ac:dyDescent="0.25">
      <c r="A6" s="74" t="s">
        <v>186</v>
      </c>
      <c r="B6" s="131">
        <v>0.05</v>
      </c>
      <c r="C6" s="131">
        <v>0.15</v>
      </c>
      <c r="D6" s="55">
        <v>0.15</v>
      </c>
    </row>
    <row r="7" spans="1:4" x14ac:dyDescent="0.25">
      <c r="A7" s="74" t="s">
        <v>187</v>
      </c>
      <c r="B7" s="131">
        <v>0.151</v>
      </c>
      <c r="C7" s="131">
        <v>0.35</v>
      </c>
      <c r="D7" s="55">
        <v>0.35</v>
      </c>
    </row>
    <row r="8" spans="1:4" x14ac:dyDescent="0.25">
      <c r="A8" s="74" t="s">
        <v>188</v>
      </c>
      <c r="B8" s="131">
        <v>0.35099999999999998</v>
      </c>
      <c r="C8" s="131">
        <v>0.4</v>
      </c>
      <c r="D8" s="55">
        <v>0.4</v>
      </c>
    </row>
    <row r="9" spans="1:4" x14ac:dyDescent="0.25">
      <c r="A9" s="74" t="s">
        <v>189</v>
      </c>
      <c r="B9" s="131">
        <v>0.40100000000000002</v>
      </c>
      <c r="C9" s="131">
        <v>0.5</v>
      </c>
      <c r="D9" s="55">
        <v>0.5</v>
      </c>
    </row>
    <row r="10" spans="1:4" x14ac:dyDescent="0.25">
      <c r="A10" s="74" t="s">
        <v>308</v>
      </c>
      <c r="B10" s="131">
        <v>0.501</v>
      </c>
      <c r="C10" s="131">
        <v>0.55000000000000004</v>
      </c>
      <c r="D10" s="55">
        <v>0.55000000000000004</v>
      </c>
    </row>
    <row r="11" spans="1:4" x14ac:dyDescent="0.25">
      <c r="A11" s="74" t="s">
        <v>294</v>
      </c>
      <c r="B11" s="131">
        <v>0.55100000000000005</v>
      </c>
      <c r="C11" s="131">
        <v>0.6</v>
      </c>
      <c r="D11" s="55">
        <v>0.6</v>
      </c>
    </row>
    <row r="12" spans="1:4" x14ac:dyDescent="0.25">
      <c r="A12" s="74" t="s">
        <v>295</v>
      </c>
      <c r="B12" s="131">
        <v>0.60099999999999998</v>
      </c>
      <c r="C12" s="131">
        <v>0.65</v>
      </c>
      <c r="D12" s="55">
        <v>0.65</v>
      </c>
    </row>
    <row r="13" spans="1:4" x14ac:dyDescent="0.25">
      <c r="A13" s="74" t="s">
        <v>190</v>
      </c>
      <c r="B13" s="131">
        <v>0.65100000000000002</v>
      </c>
      <c r="C13" s="131">
        <v>0.7</v>
      </c>
      <c r="D13" s="55">
        <v>0.7</v>
      </c>
    </row>
    <row r="14" spans="1:4" x14ac:dyDescent="0.25">
      <c r="A14" s="74" t="s">
        <v>191</v>
      </c>
      <c r="B14" s="131">
        <v>0.70099999999999996</v>
      </c>
      <c r="C14" s="131">
        <v>0.75</v>
      </c>
      <c r="D14" s="55">
        <v>0.75</v>
      </c>
    </row>
    <row r="15" spans="1:4" x14ac:dyDescent="0.25">
      <c r="A15" s="74" t="s">
        <v>192</v>
      </c>
      <c r="B15" s="131">
        <v>0.751</v>
      </c>
      <c r="C15" s="131">
        <v>0.8</v>
      </c>
      <c r="D15" s="55">
        <v>0.8</v>
      </c>
    </row>
    <row r="16" spans="1:4" x14ac:dyDescent="0.25">
      <c r="A16" s="74" t="s">
        <v>193</v>
      </c>
      <c r="B16" s="131">
        <v>0.80100000000000005</v>
      </c>
      <c r="C16" s="131">
        <v>0.9</v>
      </c>
      <c r="D16" s="55">
        <v>0.9</v>
      </c>
    </row>
    <row r="17" spans="1:4" x14ac:dyDescent="0.25">
      <c r="A17" s="74" t="s">
        <v>194</v>
      </c>
      <c r="B17" s="131">
        <v>0.90100000000000002</v>
      </c>
      <c r="C17" s="131">
        <v>0.95</v>
      </c>
      <c r="D17" s="55">
        <v>0.95</v>
      </c>
    </row>
    <row r="18" spans="1:4" ht="27" x14ac:dyDescent="0.25">
      <c r="A18" s="379" t="s">
        <v>195</v>
      </c>
      <c r="B18" s="131">
        <v>0.95099999999999996</v>
      </c>
      <c r="C18" s="131">
        <v>1</v>
      </c>
      <c r="D18" s="55">
        <v>1</v>
      </c>
    </row>
    <row r="19" spans="1:4" x14ac:dyDescent="0.25">
      <c r="A19" s="226" t="s">
        <v>196</v>
      </c>
      <c r="B19" s="226"/>
      <c r="C19" s="226"/>
      <c r="D19" s="226"/>
    </row>
    <row r="20" spans="1:4" ht="30" customHeight="1" x14ac:dyDescent="0.25">
      <c r="A20" s="226"/>
      <c r="B20" s="226"/>
      <c r="C20" s="226"/>
      <c r="D20" s="226"/>
    </row>
  </sheetData>
  <mergeCells count="4">
    <mergeCell ref="A1:D1"/>
    <mergeCell ref="A2:D2"/>
    <mergeCell ref="A3:D3"/>
    <mergeCell ref="A19:D20"/>
  </mergeCells>
  <pageMargins left="0.7" right="0.7" top="0.75" bottom="0.75" header="0.3" footer="0.3"/>
  <pageSetup scale="9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9"/>
  <sheetViews>
    <sheetView tabSelected="1" view="pageBreakPreview" topLeftCell="A19" zoomScaleNormal="100" zoomScaleSheetLayoutView="100" workbookViewId="0">
      <selection activeCell="A2" sqref="A2:G2"/>
    </sheetView>
  </sheetViews>
  <sheetFormatPr baseColWidth="10" defaultRowHeight="15" x14ac:dyDescent="0.25"/>
  <cols>
    <col min="3" max="3" width="9.85546875" customWidth="1"/>
  </cols>
  <sheetData>
    <row r="1" spans="1:8" ht="20.100000000000001" customHeight="1" x14ac:dyDescent="0.25">
      <c r="A1" s="227" t="s">
        <v>114</v>
      </c>
      <c r="B1" s="228"/>
      <c r="C1" s="228"/>
      <c r="D1" s="228"/>
      <c r="E1" s="228"/>
      <c r="F1" s="228"/>
      <c r="G1" s="228"/>
      <c r="H1" s="229"/>
    </row>
    <row r="2" spans="1:8" ht="20.100000000000001" customHeight="1" thickBot="1" x14ac:dyDescent="0.3">
      <c r="A2" s="230" t="s">
        <v>115</v>
      </c>
      <c r="B2" s="231"/>
      <c r="C2" s="231"/>
      <c r="D2" s="231"/>
      <c r="E2" s="231"/>
      <c r="F2" s="231"/>
      <c r="G2" s="231"/>
      <c r="H2" s="232"/>
    </row>
    <row r="3" spans="1:8" ht="19.5" customHeight="1" thickBot="1" x14ac:dyDescent="0.3">
      <c r="A3" s="233" t="s">
        <v>197</v>
      </c>
      <c r="B3" s="219"/>
      <c r="C3" s="219"/>
      <c r="D3" s="219"/>
      <c r="E3" s="219"/>
      <c r="F3" s="219"/>
      <c r="G3" s="219"/>
      <c r="H3" s="234"/>
    </row>
    <row r="4" spans="1:8" x14ac:dyDescent="0.25">
      <c r="A4" s="235" t="s">
        <v>198</v>
      </c>
      <c r="B4" s="236"/>
      <c r="C4" s="236"/>
      <c r="D4" s="236"/>
      <c r="E4" s="236"/>
      <c r="F4" s="236"/>
      <c r="G4" s="236"/>
      <c r="H4" s="237"/>
    </row>
    <row r="5" spans="1:8" ht="15.75" thickBot="1" x14ac:dyDescent="0.3">
      <c r="A5" s="238" t="s">
        <v>199</v>
      </c>
      <c r="B5" s="239"/>
      <c r="C5" s="239"/>
      <c r="D5" s="239"/>
      <c r="E5" s="239"/>
      <c r="F5" s="239"/>
      <c r="G5" s="239"/>
      <c r="H5" s="240"/>
    </row>
    <row r="6" spans="1:8" x14ac:dyDescent="0.25">
      <c r="A6" s="241" t="s">
        <v>200</v>
      </c>
      <c r="B6" s="242"/>
      <c r="C6" s="243"/>
      <c r="D6" s="241" t="s">
        <v>201</v>
      </c>
      <c r="E6" s="242"/>
      <c r="F6" s="244"/>
      <c r="G6" s="245" t="s">
        <v>202</v>
      </c>
      <c r="H6" s="244"/>
    </row>
    <row r="7" spans="1:8" x14ac:dyDescent="0.25">
      <c r="A7" s="246">
        <v>600.01</v>
      </c>
      <c r="B7" s="247"/>
      <c r="C7" s="248"/>
      <c r="D7" s="246">
        <v>1000</v>
      </c>
      <c r="E7" s="247"/>
      <c r="F7" s="248"/>
      <c r="G7" s="249">
        <v>0.6</v>
      </c>
      <c r="H7" s="248"/>
    </row>
    <row r="8" spans="1:8" x14ac:dyDescent="0.25">
      <c r="A8" s="250">
        <v>1000.01</v>
      </c>
      <c r="B8" s="251"/>
      <c r="C8" s="252"/>
      <c r="D8" s="250">
        <v>1500</v>
      </c>
      <c r="E8" s="251"/>
      <c r="F8" s="252"/>
      <c r="G8" s="253">
        <v>0.4</v>
      </c>
      <c r="H8" s="252"/>
    </row>
    <row r="9" spans="1:8" x14ac:dyDescent="0.25">
      <c r="A9" s="254">
        <v>1500.01</v>
      </c>
      <c r="B9" s="255"/>
      <c r="C9" s="256"/>
      <c r="D9" s="250">
        <v>2000</v>
      </c>
      <c r="E9" s="251"/>
      <c r="F9" s="252"/>
      <c r="G9" s="253">
        <v>0.3</v>
      </c>
      <c r="H9" s="252"/>
    </row>
    <row r="10" spans="1:8" x14ac:dyDescent="0.25">
      <c r="A10" s="254">
        <v>2000.01</v>
      </c>
      <c r="B10" s="255"/>
      <c r="C10" s="256"/>
      <c r="D10" s="250">
        <v>3000</v>
      </c>
      <c r="E10" s="251"/>
      <c r="F10" s="252"/>
      <c r="G10" s="253">
        <v>0.2</v>
      </c>
      <c r="H10" s="252"/>
    </row>
    <row r="11" spans="1:8" x14ac:dyDescent="0.25">
      <c r="A11" s="254">
        <v>3000.01</v>
      </c>
      <c r="B11" s="255"/>
      <c r="C11" s="256"/>
      <c r="D11" s="254">
        <v>5000</v>
      </c>
      <c r="E11" s="255"/>
      <c r="F11" s="256"/>
      <c r="G11" s="253">
        <v>0.1</v>
      </c>
      <c r="H11" s="252"/>
    </row>
    <row r="12" spans="1:8" x14ac:dyDescent="0.25">
      <c r="A12" s="260">
        <v>5000.01</v>
      </c>
      <c r="B12" s="261"/>
      <c r="C12" s="262"/>
      <c r="D12" s="260" t="s">
        <v>203</v>
      </c>
      <c r="E12" s="261"/>
      <c r="F12" s="262"/>
      <c r="G12" s="263">
        <v>0.05</v>
      </c>
      <c r="H12" s="264"/>
    </row>
    <row r="13" spans="1:8" x14ac:dyDescent="0.25">
      <c r="A13" s="265" t="s">
        <v>198</v>
      </c>
      <c r="B13" s="266"/>
      <c r="C13" s="266"/>
      <c r="D13" s="266"/>
      <c r="E13" s="266"/>
      <c r="F13" s="266"/>
      <c r="G13" s="266"/>
      <c r="H13" s="267"/>
    </row>
    <row r="14" spans="1:8" x14ac:dyDescent="0.25">
      <c r="A14" s="268" t="s">
        <v>204</v>
      </c>
      <c r="B14" s="269"/>
      <c r="C14" s="269"/>
      <c r="D14" s="269"/>
      <c r="E14" s="269"/>
      <c r="F14" s="269"/>
      <c r="G14" s="269"/>
      <c r="H14" s="270"/>
    </row>
    <row r="15" spans="1:8" x14ac:dyDescent="0.25">
      <c r="A15" s="257" t="s">
        <v>205</v>
      </c>
      <c r="B15" s="258"/>
      <c r="C15" s="258"/>
      <c r="D15" s="258"/>
      <c r="E15" s="258"/>
      <c r="F15" s="258"/>
      <c r="G15" s="258"/>
      <c r="H15" s="259"/>
    </row>
    <row r="16" spans="1:8" x14ac:dyDescent="0.25">
      <c r="A16" s="271" t="s">
        <v>200</v>
      </c>
      <c r="B16" s="272"/>
      <c r="C16" s="273"/>
      <c r="D16" s="271" t="s">
        <v>201</v>
      </c>
      <c r="E16" s="272"/>
      <c r="F16" s="273"/>
      <c r="G16" s="271" t="s">
        <v>202</v>
      </c>
      <c r="H16" s="273"/>
    </row>
    <row r="17" spans="1:8" x14ac:dyDescent="0.25">
      <c r="A17" s="246">
        <v>600.01</v>
      </c>
      <c r="B17" s="247"/>
      <c r="C17" s="248"/>
      <c r="D17" s="246">
        <v>1000</v>
      </c>
      <c r="E17" s="247"/>
      <c r="F17" s="248"/>
      <c r="G17" s="249">
        <v>0.4</v>
      </c>
      <c r="H17" s="248"/>
    </row>
    <row r="18" spans="1:8" x14ac:dyDescent="0.25">
      <c r="A18" s="250">
        <v>1000.01</v>
      </c>
      <c r="B18" s="251"/>
      <c r="C18" s="252"/>
      <c r="D18" s="250">
        <v>1500</v>
      </c>
      <c r="E18" s="251"/>
      <c r="F18" s="252"/>
      <c r="G18" s="253">
        <v>0.3</v>
      </c>
      <c r="H18" s="252"/>
    </row>
    <row r="19" spans="1:8" x14ac:dyDescent="0.25">
      <c r="A19" s="254">
        <v>1500.01</v>
      </c>
      <c r="B19" s="255"/>
      <c r="C19" s="256"/>
      <c r="D19" s="250">
        <v>2000</v>
      </c>
      <c r="E19" s="251"/>
      <c r="F19" s="252"/>
      <c r="G19" s="253">
        <v>0.1</v>
      </c>
      <c r="H19" s="252"/>
    </row>
    <row r="20" spans="1:8" x14ac:dyDescent="0.25">
      <c r="A20" s="254">
        <v>2000.01</v>
      </c>
      <c r="B20" s="255"/>
      <c r="C20" s="256"/>
      <c r="D20" s="250">
        <v>3000</v>
      </c>
      <c r="E20" s="251"/>
      <c r="F20" s="252"/>
      <c r="G20" s="253">
        <v>0.08</v>
      </c>
      <c r="H20" s="252"/>
    </row>
    <row r="21" spans="1:8" x14ac:dyDescent="0.25">
      <c r="A21" s="254">
        <v>3000.01</v>
      </c>
      <c r="B21" s="255"/>
      <c r="C21" s="256"/>
      <c r="D21" s="254">
        <v>5000</v>
      </c>
      <c r="E21" s="255"/>
      <c r="F21" s="256"/>
      <c r="G21" s="253">
        <v>0.06</v>
      </c>
      <c r="H21" s="252"/>
    </row>
    <row r="22" spans="1:8" x14ac:dyDescent="0.25">
      <c r="A22" s="260">
        <v>5000.01</v>
      </c>
      <c r="B22" s="261"/>
      <c r="C22" s="262"/>
      <c r="D22" s="260" t="s">
        <v>203</v>
      </c>
      <c r="E22" s="261"/>
      <c r="F22" s="262"/>
      <c r="G22" s="263">
        <v>0.05</v>
      </c>
      <c r="H22" s="264"/>
    </row>
    <row r="23" spans="1:8" x14ac:dyDescent="0.25">
      <c r="A23" s="265" t="s">
        <v>198</v>
      </c>
      <c r="B23" s="266"/>
      <c r="C23" s="266"/>
      <c r="D23" s="266"/>
      <c r="E23" s="266"/>
      <c r="F23" s="266"/>
      <c r="G23" s="266"/>
      <c r="H23" s="267"/>
    </row>
    <row r="24" spans="1:8" x14ac:dyDescent="0.25">
      <c r="A24" s="257" t="s">
        <v>206</v>
      </c>
      <c r="B24" s="258"/>
      <c r="C24" s="258"/>
      <c r="D24" s="258"/>
      <c r="E24" s="258"/>
      <c r="F24" s="258"/>
      <c r="G24" s="258"/>
      <c r="H24" s="259"/>
    </row>
    <row r="25" spans="1:8" x14ac:dyDescent="0.25">
      <c r="A25" s="274" t="s">
        <v>200</v>
      </c>
      <c r="B25" s="275"/>
      <c r="C25" s="275"/>
      <c r="D25" s="275" t="s">
        <v>201</v>
      </c>
      <c r="E25" s="275"/>
      <c r="F25" s="276"/>
      <c r="G25" s="241" t="s">
        <v>202</v>
      </c>
      <c r="H25" s="244"/>
    </row>
    <row r="26" spans="1:8" x14ac:dyDescent="0.25">
      <c r="A26" s="246">
        <v>1000.01</v>
      </c>
      <c r="B26" s="247"/>
      <c r="C26" s="248"/>
      <c r="D26" s="246">
        <v>1500</v>
      </c>
      <c r="E26" s="247"/>
      <c r="F26" s="277"/>
      <c r="G26" s="278">
        <v>0.3</v>
      </c>
      <c r="H26" s="279"/>
    </row>
    <row r="27" spans="1:8" x14ac:dyDescent="0.25">
      <c r="A27" s="250">
        <v>1500.01</v>
      </c>
      <c r="B27" s="251"/>
      <c r="C27" s="252"/>
      <c r="D27" s="250">
        <v>2000</v>
      </c>
      <c r="E27" s="251"/>
      <c r="F27" s="280"/>
      <c r="G27" s="253">
        <v>0.2</v>
      </c>
      <c r="H27" s="252"/>
    </row>
    <row r="28" spans="1:8" x14ac:dyDescent="0.25">
      <c r="A28" s="254">
        <v>2000.01</v>
      </c>
      <c r="B28" s="255"/>
      <c r="C28" s="256"/>
      <c r="D28" s="250">
        <v>3000</v>
      </c>
      <c r="E28" s="251"/>
      <c r="F28" s="280"/>
      <c r="G28" s="253">
        <v>0.1</v>
      </c>
      <c r="H28" s="252"/>
    </row>
    <row r="29" spans="1:8" x14ac:dyDescent="0.25">
      <c r="A29" s="254">
        <v>3000.01</v>
      </c>
      <c r="B29" s="255"/>
      <c r="C29" s="256"/>
      <c r="D29" s="250">
        <v>5000</v>
      </c>
      <c r="E29" s="251"/>
      <c r="F29" s="280"/>
      <c r="G29" s="253">
        <v>0.08</v>
      </c>
      <c r="H29" s="252"/>
    </row>
    <row r="30" spans="1:8" x14ac:dyDescent="0.25">
      <c r="A30" s="254">
        <v>5000.01</v>
      </c>
      <c r="B30" s="255"/>
      <c r="C30" s="256"/>
      <c r="D30" s="254">
        <v>10000</v>
      </c>
      <c r="E30" s="255"/>
      <c r="F30" s="281"/>
      <c r="G30" s="253">
        <v>0.06</v>
      </c>
      <c r="H30" s="252"/>
    </row>
    <row r="31" spans="1:8" ht="15.75" thickBot="1" x14ac:dyDescent="0.3">
      <c r="A31" s="282">
        <v>10000.01</v>
      </c>
      <c r="B31" s="283"/>
      <c r="C31" s="284"/>
      <c r="D31" s="282" t="s">
        <v>203</v>
      </c>
      <c r="E31" s="283"/>
      <c r="F31" s="285"/>
      <c r="G31" s="286">
        <v>0.05</v>
      </c>
      <c r="H31" s="287"/>
    </row>
    <row r="32" spans="1:8" ht="26.25" customHeight="1" thickBot="1" x14ac:dyDescent="0.3">
      <c r="A32" s="218" t="s">
        <v>207</v>
      </c>
      <c r="B32" s="219"/>
      <c r="C32" s="219"/>
      <c r="D32" s="219"/>
      <c r="E32" s="219"/>
      <c r="F32" s="219"/>
      <c r="G32" s="219"/>
      <c r="H32" s="220"/>
    </row>
    <row r="33" spans="1:8" ht="26.25" thickBot="1" x14ac:dyDescent="0.3">
      <c r="A33" s="158" t="s">
        <v>208</v>
      </c>
      <c r="B33" s="158"/>
      <c r="C33" s="158"/>
      <c r="D33" s="60" t="s">
        <v>209</v>
      </c>
      <c r="E33" s="158" t="s">
        <v>210</v>
      </c>
      <c r="F33" s="158"/>
      <c r="G33" s="60" t="s">
        <v>211</v>
      </c>
      <c r="H33" s="60" t="s">
        <v>212</v>
      </c>
    </row>
    <row r="34" spans="1:8" x14ac:dyDescent="0.25">
      <c r="A34" s="278" t="s">
        <v>213</v>
      </c>
      <c r="B34" s="288"/>
      <c r="C34" s="279"/>
      <c r="D34" s="132" t="s">
        <v>214</v>
      </c>
      <c r="E34" s="278" t="s">
        <v>151</v>
      </c>
      <c r="F34" s="279"/>
      <c r="G34" s="62" t="s">
        <v>151</v>
      </c>
      <c r="H34" s="137" t="s">
        <v>152</v>
      </c>
    </row>
    <row r="35" spans="1:8" x14ac:dyDescent="0.25">
      <c r="A35" s="253" t="s">
        <v>213</v>
      </c>
      <c r="B35" s="251"/>
      <c r="C35" s="252"/>
      <c r="D35" s="133" t="s">
        <v>215</v>
      </c>
      <c r="E35" s="253" t="s">
        <v>151</v>
      </c>
      <c r="F35" s="252"/>
      <c r="G35" s="53" t="s">
        <v>151</v>
      </c>
      <c r="H35" s="135" t="s">
        <v>152</v>
      </c>
    </row>
    <row r="36" spans="1:8" x14ac:dyDescent="0.25">
      <c r="A36" s="253" t="s">
        <v>213</v>
      </c>
      <c r="B36" s="251"/>
      <c r="C36" s="252"/>
      <c r="D36" s="133" t="s">
        <v>216</v>
      </c>
      <c r="E36" s="253" t="s">
        <v>151</v>
      </c>
      <c r="F36" s="252"/>
      <c r="G36" s="53" t="s">
        <v>151</v>
      </c>
      <c r="H36" s="135" t="s">
        <v>152</v>
      </c>
    </row>
    <row r="37" spans="1:8" x14ac:dyDescent="0.25">
      <c r="A37" s="253" t="s">
        <v>213</v>
      </c>
      <c r="B37" s="251"/>
      <c r="C37" s="252"/>
      <c r="D37" s="133" t="s">
        <v>217</v>
      </c>
      <c r="E37" s="253" t="s">
        <v>151</v>
      </c>
      <c r="F37" s="252"/>
      <c r="G37" s="53" t="s">
        <v>151</v>
      </c>
      <c r="H37" s="135" t="s">
        <v>152</v>
      </c>
    </row>
    <row r="38" spans="1:8" x14ac:dyDescent="0.25">
      <c r="A38" s="253" t="s">
        <v>213</v>
      </c>
      <c r="B38" s="251"/>
      <c r="C38" s="252"/>
      <c r="D38" s="133" t="s">
        <v>218</v>
      </c>
      <c r="E38" s="253" t="s">
        <v>151</v>
      </c>
      <c r="F38" s="252"/>
      <c r="G38" s="53" t="s">
        <v>151</v>
      </c>
      <c r="H38" s="135" t="s">
        <v>152</v>
      </c>
    </row>
    <row r="39" spans="1:8" x14ac:dyDescent="0.25">
      <c r="A39" s="263" t="s">
        <v>213</v>
      </c>
      <c r="B39" s="289"/>
      <c r="C39" s="264"/>
      <c r="D39" s="134" t="s">
        <v>219</v>
      </c>
      <c r="E39" s="263" t="s">
        <v>151</v>
      </c>
      <c r="F39" s="264"/>
      <c r="G39" s="54" t="s">
        <v>151</v>
      </c>
      <c r="H39" s="136" t="s">
        <v>152</v>
      </c>
    </row>
  </sheetData>
  <mergeCells count="88">
    <mergeCell ref="A39:C39"/>
    <mergeCell ref="E39:F39"/>
    <mergeCell ref="A36:C36"/>
    <mergeCell ref="E36:F36"/>
    <mergeCell ref="A37:C37"/>
    <mergeCell ref="E37:F37"/>
    <mergeCell ref="A38:C38"/>
    <mergeCell ref="E38:F38"/>
    <mergeCell ref="A35:C35"/>
    <mergeCell ref="E35:F35"/>
    <mergeCell ref="A30:C30"/>
    <mergeCell ref="D30:F30"/>
    <mergeCell ref="G30:H30"/>
    <mergeCell ref="A31:C31"/>
    <mergeCell ref="D31:F31"/>
    <mergeCell ref="G31:H31"/>
    <mergeCell ref="A32:H32"/>
    <mergeCell ref="A33:C33"/>
    <mergeCell ref="E33:F33"/>
    <mergeCell ref="A34:C34"/>
    <mergeCell ref="E34:F34"/>
    <mergeCell ref="A28:C28"/>
    <mergeCell ref="D28:F28"/>
    <mergeCell ref="G28:H28"/>
    <mergeCell ref="A29:C29"/>
    <mergeCell ref="D29:F29"/>
    <mergeCell ref="G29:H29"/>
    <mergeCell ref="A26:C26"/>
    <mergeCell ref="D26:F26"/>
    <mergeCell ref="G26:H26"/>
    <mergeCell ref="A27:C27"/>
    <mergeCell ref="D27:F27"/>
    <mergeCell ref="G27:H27"/>
    <mergeCell ref="A25:C25"/>
    <mergeCell ref="D25:F25"/>
    <mergeCell ref="G25:H25"/>
    <mergeCell ref="A20:C20"/>
    <mergeCell ref="D20:F20"/>
    <mergeCell ref="G20:H20"/>
    <mergeCell ref="A21:C21"/>
    <mergeCell ref="D21:F21"/>
    <mergeCell ref="G21:H21"/>
    <mergeCell ref="A22:C22"/>
    <mergeCell ref="D22:F22"/>
    <mergeCell ref="G22:H22"/>
    <mergeCell ref="A23:H23"/>
    <mergeCell ref="A24:H24"/>
    <mergeCell ref="A18:C18"/>
    <mergeCell ref="D18:F18"/>
    <mergeCell ref="G18:H18"/>
    <mergeCell ref="A19:C19"/>
    <mergeCell ref="D19:F19"/>
    <mergeCell ref="G19:H19"/>
    <mergeCell ref="A16:C16"/>
    <mergeCell ref="D16:F16"/>
    <mergeCell ref="G16:H16"/>
    <mergeCell ref="A17:C17"/>
    <mergeCell ref="D17:F17"/>
    <mergeCell ref="G17:H17"/>
    <mergeCell ref="A15:H15"/>
    <mergeCell ref="A10:C10"/>
    <mergeCell ref="D10:F10"/>
    <mergeCell ref="G10:H10"/>
    <mergeCell ref="A11:C11"/>
    <mergeCell ref="D11:F11"/>
    <mergeCell ref="G11:H11"/>
    <mergeCell ref="A12:C12"/>
    <mergeCell ref="D12:F12"/>
    <mergeCell ref="G12:H12"/>
    <mergeCell ref="A13:H13"/>
    <mergeCell ref="A14:H14"/>
    <mergeCell ref="A8:C8"/>
    <mergeCell ref="D8:F8"/>
    <mergeCell ref="G8:H8"/>
    <mergeCell ref="A9:C9"/>
    <mergeCell ref="D9:F9"/>
    <mergeCell ref="G9:H9"/>
    <mergeCell ref="A6:C6"/>
    <mergeCell ref="D6:F6"/>
    <mergeCell ref="G6:H6"/>
    <mergeCell ref="A7:C7"/>
    <mergeCell ref="D7:F7"/>
    <mergeCell ref="G7:H7"/>
    <mergeCell ref="A1:H1"/>
    <mergeCell ref="A2:H2"/>
    <mergeCell ref="A3:H3"/>
    <mergeCell ref="A4:H4"/>
    <mergeCell ref="A5:H5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74"/>
  <sheetViews>
    <sheetView tabSelected="1" view="pageBreakPreview" topLeftCell="A52" zoomScale="110" zoomScaleNormal="100" zoomScaleSheetLayoutView="110" workbookViewId="0">
      <selection activeCell="A2" sqref="A2:G2"/>
    </sheetView>
  </sheetViews>
  <sheetFormatPr baseColWidth="10" defaultRowHeight="15" x14ac:dyDescent="0.25"/>
  <cols>
    <col min="1" max="1" width="4.42578125" customWidth="1"/>
    <col min="2" max="2" width="4.5703125" customWidth="1"/>
    <col min="3" max="3" width="4.85546875" customWidth="1"/>
    <col min="4" max="4" width="4.28515625" customWidth="1"/>
    <col min="5" max="5" width="23" customWidth="1"/>
    <col min="7" max="7" width="9.42578125" customWidth="1"/>
    <col min="9" max="9" width="9.42578125" customWidth="1"/>
    <col min="10" max="10" width="16.140625" customWidth="1"/>
  </cols>
  <sheetData>
    <row r="1" spans="1:10" ht="20.100000000000001" customHeight="1" x14ac:dyDescent="0.25">
      <c r="A1" s="190" t="s">
        <v>114</v>
      </c>
      <c r="B1" s="191"/>
      <c r="C1" s="191"/>
      <c r="D1" s="191"/>
      <c r="E1" s="191"/>
      <c r="F1" s="191"/>
      <c r="G1" s="191"/>
      <c r="H1" s="191"/>
      <c r="I1" s="191"/>
      <c r="J1" s="192"/>
    </row>
    <row r="2" spans="1:10" ht="20.100000000000001" customHeight="1" thickBot="1" x14ac:dyDescent="0.3">
      <c r="A2" s="298" t="s">
        <v>115</v>
      </c>
      <c r="B2" s="299"/>
      <c r="C2" s="299"/>
      <c r="D2" s="299"/>
      <c r="E2" s="299"/>
      <c r="F2" s="299"/>
      <c r="G2" s="299"/>
      <c r="H2" s="299"/>
      <c r="I2" s="299"/>
      <c r="J2" s="300"/>
    </row>
    <row r="3" spans="1:10" ht="18" customHeight="1" x14ac:dyDescent="0.25">
      <c r="A3" s="301" t="s">
        <v>220</v>
      </c>
      <c r="B3" s="304" t="s">
        <v>221</v>
      </c>
      <c r="C3" s="304" t="s">
        <v>222</v>
      </c>
      <c r="D3" s="304" t="s">
        <v>139</v>
      </c>
      <c r="E3" s="291"/>
      <c r="F3" s="292"/>
      <c r="G3" s="292"/>
      <c r="H3" s="292"/>
      <c r="I3" s="292"/>
      <c r="J3" s="293"/>
    </row>
    <row r="4" spans="1:10" ht="18.75" customHeight="1" x14ac:dyDescent="0.25">
      <c r="A4" s="302"/>
      <c r="B4" s="305"/>
      <c r="C4" s="305"/>
      <c r="D4" s="305"/>
      <c r="E4" s="151" t="s">
        <v>223</v>
      </c>
      <c r="F4" s="151"/>
      <c r="G4" s="151"/>
      <c r="H4" s="151"/>
      <c r="I4" s="151"/>
      <c r="J4" s="294"/>
    </row>
    <row r="5" spans="1:10" ht="20.25" customHeight="1" x14ac:dyDescent="0.25">
      <c r="A5" s="302"/>
      <c r="B5" s="305"/>
      <c r="C5" s="305"/>
      <c r="D5" s="305"/>
      <c r="E5" s="151" t="s">
        <v>224</v>
      </c>
      <c r="F5" s="151"/>
      <c r="G5" s="151"/>
      <c r="H5" s="151"/>
      <c r="I5" s="151"/>
      <c r="J5" s="294"/>
    </row>
    <row r="6" spans="1:10" ht="15.75" customHeight="1" x14ac:dyDescent="0.25">
      <c r="A6" s="302"/>
      <c r="B6" s="305"/>
      <c r="C6" s="305"/>
      <c r="D6" s="305"/>
      <c r="E6" s="151"/>
      <c r="F6" s="151"/>
      <c r="G6" s="151"/>
      <c r="H6" s="151"/>
      <c r="I6" s="151"/>
      <c r="J6" s="294"/>
    </row>
    <row r="7" spans="1:10" ht="21" customHeight="1" thickBot="1" x14ac:dyDescent="0.3">
      <c r="A7" s="303"/>
      <c r="B7" s="306"/>
      <c r="C7" s="306" t="s">
        <v>141</v>
      </c>
      <c r="D7" s="306" t="s">
        <v>142</v>
      </c>
      <c r="E7" s="295"/>
      <c r="F7" s="153"/>
      <c r="G7" s="153"/>
      <c r="H7" s="153"/>
      <c r="I7" s="153"/>
      <c r="J7" s="160"/>
    </row>
    <row r="8" spans="1:10" ht="26.25" thickBot="1" x14ac:dyDescent="0.3">
      <c r="A8" s="159" t="s">
        <v>145</v>
      </c>
      <c r="B8" s="290"/>
      <c r="C8" s="290"/>
      <c r="D8" s="290"/>
      <c r="E8" s="76" t="s">
        <v>220</v>
      </c>
      <c r="F8" s="76" t="s">
        <v>225</v>
      </c>
      <c r="G8" s="76" t="s">
        <v>222</v>
      </c>
      <c r="H8" s="77" t="s">
        <v>226</v>
      </c>
      <c r="I8" s="76" t="s">
        <v>227</v>
      </c>
      <c r="J8" s="51" t="s">
        <v>228</v>
      </c>
    </row>
    <row r="9" spans="1:10" x14ac:dyDescent="0.25">
      <c r="A9" s="38">
        <v>1</v>
      </c>
      <c r="B9" s="39">
        <v>0</v>
      </c>
      <c r="C9" s="39">
        <v>1</v>
      </c>
      <c r="D9" s="39">
        <v>1</v>
      </c>
      <c r="E9" s="39" t="s">
        <v>229</v>
      </c>
      <c r="F9" s="39" t="s">
        <v>230</v>
      </c>
      <c r="G9" s="39">
        <v>1</v>
      </c>
      <c r="H9" s="41">
        <v>47522</v>
      </c>
      <c r="I9" s="39">
        <v>0.65</v>
      </c>
      <c r="J9" s="42">
        <f>I9*H9*1.087</f>
        <v>33576.669099999999</v>
      </c>
    </row>
    <row r="10" spans="1:10" x14ac:dyDescent="0.25">
      <c r="A10" s="22">
        <v>1</v>
      </c>
      <c r="B10" s="11">
        <v>0</v>
      </c>
      <c r="C10" s="11">
        <v>2</v>
      </c>
      <c r="D10" s="11">
        <v>1</v>
      </c>
      <c r="E10" s="11" t="s">
        <v>229</v>
      </c>
      <c r="F10" s="11" t="s">
        <v>230</v>
      </c>
      <c r="G10" s="25">
        <v>2</v>
      </c>
      <c r="H10" s="23">
        <v>35673</v>
      </c>
      <c r="I10" s="11">
        <v>0.65</v>
      </c>
      <c r="J10" s="24">
        <f>I10*H10*1.087</f>
        <v>25204.758150000001</v>
      </c>
    </row>
    <row r="11" spans="1:10" x14ac:dyDescent="0.25">
      <c r="A11" s="22">
        <v>1</v>
      </c>
      <c r="B11" s="11">
        <v>0</v>
      </c>
      <c r="C11" s="11">
        <v>3</v>
      </c>
      <c r="D11" s="11">
        <v>1</v>
      </c>
      <c r="E11" s="11" t="s">
        <v>229</v>
      </c>
      <c r="F11" s="11" t="s">
        <v>230</v>
      </c>
      <c r="G11" s="25">
        <v>3</v>
      </c>
      <c r="H11" s="23">
        <v>17958</v>
      </c>
      <c r="I11" s="11">
        <v>0.65</v>
      </c>
      <c r="J11" s="24">
        <f>I11*H11*1.087</f>
        <v>12688.224900000001</v>
      </c>
    </row>
    <row r="12" spans="1:10" x14ac:dyDescent="0.25">
      <c r="A12" s="22">
        <v>1</v>
      </c>
      <c r="B12" s="45">
        <v>0</v>
      </c>
      <c r="C12" s="45">
        <v>4</v>
      </c>
      <c r="D12" s="45">
        <v>1</v>
      </c>
      <c r="E12" s="45" t="s">
        <v>229</v>
      </c>
      <c r="F12" s="45" t="s">
        <v>230</v>
      </c>
      <c r="G12" s="25">
        <v>4</v>
      </c>
      <c r="H12" s="23">
        <v>8234</v>
      </c>
      <c r="I12" s="45">
        <v>0.65</v>
      </c>
      <c r="J12" s="24">
        <f>I12*H12*1.087</f>
        <v>5817.7327000000005</v>
      </c>
    </row>
    <row r="13" spans="1:10" x14ac:dyDescent="0.25">
      <c r="A13" s="307"/>
      <c r="B13" s="308"/>
      <c r="C13" s="308"/>
      <c r="D13" s="308"/>
      <c r="E13" s="308"/>
      <c r="F13" s="308"/>
      <c r="G13" s="308"/>
      <c r="H13" s="308"/>
      <c r="I13" s="308"/>
      <c r="J13" s="309"/>
    </row>
    <row r="14" spans="1:10" x14ac:dyDescent="0.25">
      <c r="A14" s="22">
        <v>2</v>
      </c>
      <c r="B14" s="45">
        <v>0</v>
      </c>
      <c r="C14" s="45">
        <v>1</v>
      </c>
      <c r="D14" s="45">
        <v>1</v>
      </c>
      <c r="E14" s="45" t="s">
        <v>231</v>
      </c>
      <c r="F14" s="45" t="s">
        <v>230</v>
      </c>
      <c r="G14" s="45">
        <v>1</v>
      </c>
      <c r="H14" s="79">
        <v>33265</v>
      </c>
      <c r="I14" s="45">
        <v>0.65</v>
      </c>
      <c r="J14" s="78">
        <f>I14*H14*1.087</f>
        <v>23503.385749999998</v>
      </c>
    </row>
    <row r="15" spans="1:10" x14ac:dyDescent="0.25">
      <c r="A15" s="22">
        <v>2</v>
      </c>
      <c r="B15" s="45">
        <v>0</v>
      </c>
      <c r="C15" s="45">
        <v>2</v>
      </c>
      <c r="D15" s="45">
        <v>1</v>
      </c>
      <c r="E15" s="45" t="s">
        <v>231</v>
      </c>
      <c r="F15" s="45" t="s">
        <v>230</v>
      </c>
      <c r="G15" s="25">
        <v>2</v>
      </c>
      <c r="H15" s="79">
        <v>24971</v>
      </c>
      <c r="I15" s="45">
        <v>0.65</v>
      </c>
      <c r="J15" s="78">
        <f>I15*H15*1.087</f>
        <v>17643.260050000001</v>
      </c>
    </row>
    <row r="16" spans="1:10" x14ac:dyDescent="0.25">
      <c r="A16" s="22">
        <v>2</v>
      </c>
      <c r="B16" s="45">
        <v>0</v>
      </c>
      <c r="C16" s="45">
        <v>3</v>
      </c>
      <c r="D16" s="45">
        <v>1</v>
      </c>
      <c r="E16" s="45" t="s">
        <v>231</v>
      </c>
      <c r="F16" s="45" t="s">
        <v>230</v>
      </c>
      <c r="G16" s="25">
        <v>3</v>
      </c>
      <c r="H16" s="79">
        <v>12570</v>
      </c>
      <c r="I16" s="45">
        <v>0.65</v>
      </c>
      <c r="J16" s="78">
        <f>I16*H16*1.087</f>
        <v>8881.3334999999988</v>
      </c>
    </row>
    <row r="17" spans="1:10" x14ac:dyDescent="0.25">
      <c r="A17" s="22">
        <v>2</v>
      </c>
      <c r="B17" s="45">
        <v>0</v>
      </c>
      <c r="C17" s="45">
        <v>4</v>
      </c>
      <c r="D17" s="45">
        <v>1</v>
      </c>
      <c r="E17" s="45" t="s">
        <v>231</v>
      </c>
      <c r="F17" s="45" t="s">
        <v>230</v>
      </c>
      <c r="G17" s="25">
        <v>4</v>
      </c>
      <c r="H17" s="79">
        <v>5764</v>
      </c>
      <c r="I17" s="45">
        <v>0.65</v>
      </c>
      <c r="J17" s="78">
        <f>I17*H17*1.087</f>
        <v>4072.5541999999996</v>
      </c>
    </row>
    <row r="18" spans="1:10" x14ac:dyDescent="0.25">
      <c r="A18" s="296" t="s">
        <v>232</v>
      </c>
      <c r="B18" s="172"/>
      <c r="C18" s="172"/>
      <c r="D18" s="172"/>
      <c r="E18" s="172"/>
      <c r="F18" s="172"/>
      <c r="G18" s="172"/>
      <c r="H18" s="172"/>
      <c r="I18" s="172"/>
      <c r="J18" s="297"/>
    </row>
    <row r="19" spans="1:10" x14ac:dyDescent="0.25">
      <c r="A19" s="22">
        <v>3</v>
      </c>
      <c r="B19" s="45">
        <v>0</v>
      </c>
      <c r="C19" s="45">
        <v>1</v>
      </c>
      <c r="D19" s="45">
        <v>1</v>
      </c>
      <c r="E19" s="25" t="s">
        <v>233</v>
      </c>
      <c r="F19" s="45" t="s">
        <v>230</v>
      </c>
      <c r="G19" s="25">
        <v>1</v>
      </c>
      <c r="H19" s="79">
        <v>20450</v>
      </c>
      <c r="I19" s="45">
        <v>0.65</v>
      </c>
      <c r="J19" s="78">
        <f t="shared" ref="J19:J24" si="0">I19*H19*1.087</f>
        <v>14448.9475</v>
      </c>
    </row>
    <row r="20" spans="1:10" x14ac:dyDescent="0.25">
      <c r="A20" s="22">
        <v>3</v>
      </c>
      <c r="B20" s="45">
        <v>0</v>
      </c>
      <c r="C20" s="45">
        <v>2</v>
      </c>
      <c r="D20" s="45">
        <v>1</v>
      </c>
      <c r="E20" s="25" t="s">
        <v>233</v>
      </c>
      <c r="F20" s="45" t="s">
        <v>230</v>
      </c>
      <c r="G20" s="25">
        <v>2</v>
      </c>
      <c r="H20" s="79">
        <v>17972</v>
      </c>
      <c r="I20" s="45">
        <v>0.65</v>
      </c>
      <c r="J20" s="78">
        <f t="shared" si="0"/>
        <v>12698.116600000001</v>
      </c>
    </row>
    <row r="21" spans="1:10" x14ac:dyDescent="0.25">
      <c r="A21" s="22">
        <v>3</v>
      </c>
      <c r="B21" s="45">
        <v>0</v>
      </c>
      <c r="C21" s="45">
        <v>3</v>
      </c>
      <c r="D21" s="45">
        <v>1</v>
      </c>
      <c r="E21" s="25" t="s">
        <v>233</v>
      </c>
      <c r="F21" s="45" t="s">
        <v>230</v>
      </c>
      <c r="G21" s="25">
        <v>3</v>
      </c>
      <c r="H21" s="79">
        <v>17972</v>
      </c>
      <c r="I21" s="45">
        <v>0.65</v>
      </c>
      <c r="J21" s="78">
        <f t="shared" si="0"/>
        <v>12698.116600000001</v>
      </c>
    </row>
    <row r="22" spans="1:10" x14ac:dyDescent="0.25">
      <c r="A22" s="22">
        <v>3</v>
      </c>
      <c r="B22" s="45">
        <v>0</v>
      </c>
      <c r="C22" s="45">
        <v>4</v>
      </c>
      <c r="D22" s="45">
        <v>1</v>
      </c>
      <c r="E22" s="25" t="s">
        <v>233</v>
      </c>
      <c r="F22" s="45" t="s">
        <v>230</v>
      </c>
      <c r="G22" s="25">
        <v>4</v>
      </c>
      <c r="H22" s="79">
        <v>17972</v>
      </c>
      <c r="I22" s="45">
        <v>0.65</v>
      </c>
      <c r="J22" s="78">
        <f t="shared" si="0"/>
        <v>12698.116600000001</v>
      </c>
    </row>
    <row r="23" spans="1:10" x14ac:dyDescent="0.25">
      <c r="A23" s="22">
        <v>3</v>
      </c>
      <c r="B23" s="45">
        <v>0</v>
      </c>
      <c r="C23" s="45">
        <v>5</v>
      </c>
      <c r="D23" s="45">
        <v>1</v>
      </c>
      <c r="E23" s="25" t="s">
        <v>233</v>
      </c>
      <c r="F23" s="45" t="s">
        <v>230</v>
      </c>
      <c r="G23" s="25">
        <v>5</v>
      </c>
      <c r="H23" s="79">
        <v>17972</v>
      </c>
      <c r="I23" s="45">
        <v>0.65</v>
      </c>
      <c r="J23" s="78">
        <f t="shared" si="0"/>
        <v>12698.116600000001</v>
      </c>
    </row>
    <row r="24" spans="1:10" x14ac:dyDescent="0.25">
      <c r="A24" s="22">
        <v>3</v>
      </c>
      <c r="B24" s="45">
        <v>0</v>
      </c>
      <c r="C24" s="45">
        <v>6</v>
      </c>
      <c r="D24" s="45">
        <v>1</v>
      </c>
      <c r="E24" s="25" t="s">
        <v>233</v>
      </c>
      <c r="F24" s="45" t="s">
        <v>230</v>
      </c>
      <c r="G24" s="25">
        <v>6</v>
      </c>
      <c r="H24" s="79">
        <v>17972</v>
      </c>
      <c r="I24" s="45">
        <v>0.65</v>
      </c>
      <c r="J24" s="78">
        <f t="shared" si="0"/>
        <v>12698.116600000001</v>
      </c>
    </row>
    <row r="25" spans="1:10" x14ac:dyDescent="0.25">
      <c r="A25" s="296" t="s">
        <v>232</v>
      </c>
      <c r="B25" s="172"/>
      <c r="C25" s="172"/>
      <c r="D25" s="172"/>
      <c r="E25" s="172"/>
      <c r="F25" s="172"/>
      <c r="G25" s="172"/>
      <c r="H25" s="172"/>
      <c r="I25" s="172"/>
      <c r="J25" s="297"/>
    </row>
    <row r="26" spans="1:10" x14ac:dyDescent="0.25">
      <c r="A26" s="22">
        <v>5</v>
      </c>
      <c r="B26" s="45">
        <v>0</v>
      </c>
      <c r="C26" s="45">
        <v>1</v>
      </c>
      <c r="D26" s="45">
        <v>1</v>
      </c>
      <c r="E26" s="25" t="s">
        <v>234</v>
      </c>
      <c r="F26" s="45" t="s">
        <v>230</v>
      </c>
      <c r="G26" s="25">
        <v>1</v>
      </c>
      <c r="H26" s="79">
        <v>60524</v>
      </c>
      <c r="I26" s="45">
        <v>0.65</v>
      </c>
      <c r="J26" s="78">
        <f t="shared" ref="J26:J31" si="1">I26*H26*1.087</f>
        <v>42763.232199999999</v>
      </c>
    </row>
    <row r="27" spans="1:10" x14ac:dyDescent="0.25">
      <c r="A27" s="22">
        <v>5</v>
      </c>
      <c r="B27" s="45">
        <v>0</v>
      </c>
      <c r="C27" s="45">
        <v>2</v>
      </c>
      <c r="D27" s="45">
        <v>1</v>
      </c>
      <c r="E27" s="25" t="s">
        <v>234</v>
      </c>
      <c r="F27" s="45" t="s">
        <v>230</v>
      </c>
      <c r="G27" s="25">
        <v>2</v>
      </c>
      <c r="H27" s="79">
        <v>26063</v>
      </c>
      <c r="I27" s="45">
        <v>0.65</v>
      </c>
      <c r="J27" s="78">
        <f t="shared" si="1"/>
        <v>18414.81265</v>
      </c>
    </row>
    <row r="28" spans="1:10" x14ac:dyDescent="0.25">
      <c r="A28" s="22">
        <v>5</v>
      </c>
      <c r="B28" s="45">
        <v>0</v>
      </c>
      <c r="C28" s="45">
        <v>3</v>
      </c>
      <c r="D28" s="45">
        <v>1</v>
      </c>
      <c r="E28" s="25" t="s">
        <v>234</v>
      </c>
      <c r="F28" s="45" t="s">
        <v>230</v>
      </c>
      <c r="G28" s="25">
        <v>3</v>
      </c>
      <c r="H28" s="79">
        <v>26265</v>
      </c>
      <c r="I28" s="45">
        <v>0.65</v>
      </c>
      <c r="J28" s="78">
        <f t="shared" si="1"/>
        <v>18557.535749999999</v>
      </c>
    </row>
    <row r="29" spans="1:10" x14ac:dyDescent="0.25">
      <c r="A29" s="22">
        <v>5</v>
      </c>
      <c r="B29" s="45">
        <v>0</v>
      </c>
      <c r="C29" s="45">
        <v>4</v>
      </c>
      <c r="D29" s="45">
        <v>1</v>
      </c>
      <c r="E29" s="25" t="s">
        <v>234</v>
      </c>
      <c r="F29" s="45" t="s">
        <v>230</v>
      </c>
      <c r="G29" s="25">
        <v>4</v>
      </c>
      <c r="H29" s="79">
        <v>15759</v>
      </c>
      <c r="I29" s="45">
        <v>0.65</v>
      </c>
      <c r="J29" s="78">
        <f t="shared" si="1"/>
        <v>11134.52145</v>
      </c>
    </row>
    <row r="30" spans="1:10" x14ac:dyDescent="0.25">
      <c r="A30" s="22">
        <v>5</v>
      </c>
      <c r="B30" s="45">
        <v>0</v>
      </c>
      <c r="C30" s="45">
        <v>5</v>
      </c>
      <c r="D30" s="45">
        <v>1</v>
      </c>
      <c r="E30" s="25" t="s">
        <v>234</v>
      </c>
      <c r="F30" s="45" t="s">
        <v>230</v>
      </c>
      <c r="G30" s="25">
        <v>5</v>
      </c>
      <c r="H30" s="79">
        <v>15759</v>
      </c>
      <c r="I30" s="45">
        <v>0.65</v>
      </c>
      <c r="J30" s="78">
        <f t="shared" si="1"/>
        <v>11134.52145</v>
      </c>
    </row>
    <row r="31" spans="1:10" x14ac:dyDescent="0.25">
      <c r="A31" s="22">
        <v>5</v>
      </c>
      <c r="B31" s="45">
        <v>0</v>
      </c>
      <c r="C31" s="45">
        <v>6</v>
      </c>
      <c r="D31" s="45">
        <v>1</v>
      </c>
      <c r="E31" s="25" t="s">
        <v>234</v>
      </c>
      <c r="F31" s="45" t="s">
        <v>230</v>
      </c>
      <c r="G31" s="25">
        <v>6</v>
      </c>
      <c r="H31" s="79">
        <v>15759</v>
      </c>
      <c r="I31" s="45">
        <v>0.65</v>
      </c>
      <c r="J31" s="78">
        <f t="shared" si="1"/>
        <v>11134.52145</v>
      </c>
    </row>
    <row r="32" spans="1:10" x14ac:dyDescent="0.25">
      <c r="A32" s="296" t="s">
        <v>235</v>
      </c>
      <c r="B32" s="172"/>
      <c r="C32" s="172"/>
      <c r="D32" s="172"/>
      <c r="E32" s="172"/>
      <c r="F32" s="172"/>
      <c r="G32" s="172"/>
      <c r="H32" s="172"/>
      <c r="I32" s="172"/>
      <c r="J32" s="297"/>
    </row>
    <row r="33" spans="1:10" x14ac:dyDescent="0.25">
      <c r="A33" s="22">
        <v>3</v>
      </c>
      <c r="B33" s="45">
        <v>0</v>
      </c>
      <c r="C33" s="45">
        <v>1</v>
      </c>
      <c r="D33" s="45">
        <v>1</v>
      </c>
      <c r="E33" s="25" t="s">
        <v>233</v>
      </c>
      <c r="F33" s="45" t="s">
        <v>230</v>
      </c>
      <c r="G33" s="25">
        <v>1</v>
      </c>
      <c r="H33" s="23">
        <v>20450</v>
      </c>
      <c r="I33" s="45">
        <v>0.65</v>
      </c>
      <c r="J33" s="78">
        <f t="shared" ref="J33:J38" si="2">I33*H33*1.087</f>
        <v>14448.9475</v>
      </c>
    </row>
    <row r="34" spans="1:10" x14ac:dyDescent="0.25">
      <c r="A34" s="22">
        <v>3</v>
      </c>
      <c r="B34" s="45">
        <v>0</v>
      </c>
      <c r="C34" s="45">
        <v>2</v>
      </c>
      <c r="D34" s="45">
        <v>1</v>
      </c>
      <c r="E34" s="25" t="s">
        <v>233</v>
      </c>
      <c r="F34" s="45" t="s">
        <v>230</v>
      </c>
      <c r="G34" s="25">
        <v>2</v>
      </c>
      <c r="H34" s="23">
        <v>20450</v>
      </c>
      <c r="I34" s="45">
        <v>0.65</v>
      </c>
      <c r="J34" s="78">
        <f t="shared" si="2"/>
        <v>14448.9475</v>
      </c>
    </row>
    <row r="35" spans="1:10" x14ac:dyDescent="0.25">
      <c r="A35" s="22">
        <v>3</v>
      </c>
      <c r="B35" s="45">
        <v>0</v>
      </c>
      <c r="C35" s="45">
        <v>3</v>
      </c>
      <c r="D35" s="45">
        <v>1</v>
      </c>
      <c r="E35" s="25" t="s">
        <v>233</v>
      </c>
      <c r="F35" s="45" t="s">
        <v>230</v>
      </c>
      <c r="G35" s="25">
        <v>3</v>
      </c>
      <c r="H35" s="23">
        <v>20450</v>
      </c>
      <c r="I35" s="45">
        <v>0.65</v>
      </c>
      <c r="J35" s="78">
        <f t="shared" si="2"/>
        <v>14448.9475</v>
      </c>
    </row>
    <row r="36" spans="1:10" x14ac:dyDescent="0.25">
      <c r="A36" s="22">
        <v>3</v>
      </c>
      <c r="B36" s="45">
        <v>0</v>
      </c>
      <c r="C36" s="45">
        <v>4</v>
      </c>
      <c r="D36" s="45">
        <v>1</v>
      </c>
      <c r="E36" s="25" t="s">
        <v>233</v>
      </c>
      <c r="F36" s="45" t="s">
        <v>230</v>
      </c>
      <c r="G36" s="25">
        <v>4</v>
      </c>
      <c r="H36" s="23">
        <v>20450</v>
      </c>
      <c r="I36" s="45">
        <v>0.65</v>
      </c>
      <c r="J36" s="78">
        <f t="shared" si="2"/>
        <v>14448.9475</v>
      </c>
    </row>
    <row r="37" spans="1:10" x14ac:dyDescent="0.25">
      <c r="A37" s="22">
        <v>3</v>
      </c>
      <c r="B37" s="45">
        <v>0</v>
      </c>
      <c r="C37" s="45">
        <v>5</v>
      </c>
      <c r="D37" s="45">
        <v>1</v>
      </c>
      <c r="E37" s="25" t="s">
        <v>233</v>
      </c>
      <c r="F37" s="45" t="s">
        <v>230</v>
      </c>
      <c r="G37" s="25">
        <v>5</v>
      </c>
      <c r="H37" s="23">
        <v>20450</v>
      </c>
      <c r="I37" s="45">
        <v>0.65</v>
      </c>
      <c r="J37" s="78">
        <f t="shared" si="2"/>
        <v>14448.9475</v>
      </c>
    </row>
    <row r="38" spans="1:10" x14ac:dyDescent="0.25">
      <c r="A38" s="45">
        <v>3</v>
      </c>
      <c r="B38" s="45">
        <v>0</v>
      </c>
      <c r="C38" s="45">
        <v>6</v>
      </c>
      <c r="D38" s="45">
        <v>1</v>
      </c>
      <c r="E38" s="25" t="s">
        <v>233</v>
      </c>
      <c r="F38" s="45" t="s">
        <v>230</v>
      </c>
      <c r="G38" s="25">
        <v>6</v>
      </c>
      <c r="H38" s="23">
        <v>20450</v>
      </c>
      <c r="I38" s="45">
        <v>0.65</v>
      </c>
      <c r="J38" s="79">
        <f t="shared" si="2"/>
        <v>14448.9475</v>
      </c>
    </row>
    <row r="39" spans="1:10" x14ac:dyDescent="0.25">
      <c r="A39" s="312" t="s">
        <v>235</v>
      </c>
      <c r="B39" s="221"/>
      <c r="C39" s="221"/>
      <c r="D39" s="221"/>
      <c r="E39" s="221"/>
      <c r="F39" s="221"/>
      <c r="G39" s="221"/>
      <c r="H39" s="221"/>
      <c r="I39" s="221"/>
      <c r="J39" s="313"/>
    </row>
    <row r="40" spans="1:10" x14ac:dyDescent="0.25">
      <c r="A40" s="22">
        <v>5</v>
      </c>
      <c r="B40" s="45">
        <v>0</v>
      </c>
      <c r="C40" s="45">
        <v>1</v>
      </c>
      <c r="D40" s="45">
        <v>1</v>
      </c>
      <c r="E40" s="25" t="s">
        <v>234</v>
      </c>
      <c r="F40" s="45" t="s">
        <v>230</v>
      </c>
      <c r="G40" s="25">
        <v>1</v>
      </c>
      <c r="H40" s="79">
        <v>56733</v>
      </c>
      <c r="I40" s="45">
        <v>0.65</v>
      </c>
      <c r="J40" s="78">
        <f t="shared" ref="J40:J45" si="3">I40*H40*1.087</f>
        <v>40084.701150000001</v>
      </c>
    </row>
    <row r="41" spans="1:10" x14ac:dyDescent="0.25">
      <c r="A41" s="22">
        <v>5</v>
      </c>
      <c r="B41" s="45">
        <v>0</v>
      </c>
      <c r="C41" s="45">
        <v>2</v>
      </c>
      <c r="D41" s="45">
        <v>1</v>
      </c>
      <c r="E41" s="25" t="s">
        <v>234</v>
      </c>
      <c r="F41" s="45" t="s">
        <v>230</v>
      </c>
      <c r="G41" s="25">
        <v>2</v>
      </c>
      <c r="H41" s="79">
        <v>22273</v>
      </c>
      <c r="I41" s="45">
        <v>0.65</v>
      </c>
      <c r="J41" s="78">
        <f t="shared" si="3"/>
        <v>15736.988150000001</v>
      </c>
    </row>
    <row r="42" spans="1:10" x14ac:dyDescent="0.25">
      <c r="A42" s="22">
        <v>5</v>
      </c>
      <c r="B42" s="45">
        <v>0</v>
      </c>
      <c r="C42" s="45">
        <v>3</v>
      </c>
      <c r="D42" s="45">
        <v>1</v>
      </c>
      <c r="E42" s="25" t="s">
        <v>234</v>
      </c>
      <c r="F42" s="45" t="s">
        <v>230</v>
      </c>
      <c r="G42" s="25">
        <v>3</v>
      </c>
      <c r="H42" s="79">
        <v>18385</v>
      </c>
      <c r="I42" s="45">
        <v>0.65</v>
      </c>
      <c r="J42" s="78">
        <f t="shared" si="3"/>
        <v>12989.92175</v>
      </c>
    </row>
    <row r="43" spans="1:10" x14ac:dyDescent="0.25">
      <c r="A43" s="22">
        <v>5</v>
      </c>
      <c r="B43" s="45">
        <v>0</v>
      </c>
      <c r="C43" s="45">
        <v>4</v>
      </c>
      <c r="D43" s="45">
        <v>1</v>
      </c>
      <c r="E43" s="25" t="s">
        <v>234</v>
      </c>
      <c r="F43" s="45" t="s">
        <v>230</v>
      </c>
      <c r="G43" s="25">
        <v>4</v>
      </c>
      <c r="H43" s="79">
        <v>12607</v>
      </c>
      <c r="I43" s="45">
        <v>0.65</v>
      </c>
      <c r="J43" s="78">
        <f t="shared" si="3"/>
        <v>8907.4758500000007</v>
      </c>
    </row>
    <row r="44" spans="1:10" x14ac:dyDescent="0.25">
      <c r="A44" s="55">
        <v>5</v>
      </c>
      <c r="B44" s="55">
        <v>0</v>
      </c>
      <c r="C44" s="55">
        <v>5</v>
      </c>
      <c r="D44" s="55">
        <v>1</v>
      </c>
      <c r="E44" s="25" t="s">
        <v>234</v>
      </c>
      <c r="F44" s="55" t="s">
        <v>230</v>
      </c>
      <c r="G44" s="25">
        <v>5</v>
      </c>
      <c r="H44" s="79">
        <v>12607</v>
      </c>
      <c r="I44" s="55">
        <v>0.65</v>
      </c>
      <c r="J44" s="79">
        <f t="shared" si="3"/>
        <v>8907.4758500000007</v>
      </c>
    </row>
    <row r="45" spans="1:10" x14ac:dyDescent="0.25">
      <c r="A45" s="55">
        <v>5</v>
      </c>
      <c r="B45" s="55">
        <v>0</v>
      </c>
      <c r="C45" s="55">
        <v>6</v>
      </c>
      <c r="D45" s="55">
        <v>1</v>
      </c>
      <c r="E45" s="25" t="s">
        <v>234</v>
      </c>
      <c r="F45" s="55" t="s">
        <v>230</v>
      </c>
      <c r="G45" s="25">
        <v>6</v>
      </c>
      <c r="H45" s="79">
        <v>12607</v>
      </c>
      <c r="I45" s="55">
        <v>0.65</v>
      </c>
      <c r="J45" s="79">
        <f t="shared" si="3"/>
        <v>8907.4758500000007</v>
      </c>
    </row>
    <row r="46" spans="1:10" ht="15.75" thickBot="1" x14ac:dyDescent="0.3">
      <c r="A46" s="180"/>
      <c r="B46" s="180"/>
      <c r="C46" s="180"/>
      <c r="D46" s="180"/>
      <c r="E46" s="180"/>
      <c r="F46" s="180"/>
      <c r="G46" s="180"/>
      <c r="H46" s="180"/>
      <c r="I46" s="180"/>
      <c r="J46" s="180"/>
    </row>
    <row r="47" spans="1:10" ht="19.5" customHeight="1" x14ac:dyDescent="0.25">
      <c r="A47" s="190" t="s">
        <v>114</v>
      </c>
      <c r="B47" s="191"/>
      <c r="C47" s="191"/>
      <c r="D47" s="191"/>
      <c r="E47" s="191"/>
      <c r="F47" s="191"/>
      <c r="G47" s="191"/>
      <c r="H47" s="191"/>
      <c r="I47" s="191"/>
      <c r="J47" s="192"/>
    </row>
    <row r="48" spans="1:10" ht="19.5" customHeight="1" thickBot="1" x14ac:dyDescent="0.3">
      <c r="A48" s="193" t="s">
        <v>115</v>
      </c>
      <c r="B48" s="194"/>
      <c r="C48" s="194"/>
      <c r="D48" s="194"/>
      <c r="E48" s="194"/>
      <c r="F48" s="194"/>
      <c r="G48" s="194"/>
      <c r="H48" s="194"/>
      <c r="I48" s="194"/>
      <c r="J48" s="195"/>
    </row>
    <row r="49" spans="1:10" ht="18.75" customHeight="1" x14ac:dyDescent="0.25">
      <c r="A49" s="301" t="s">
        <v>220</v>
      </c>
      <c r="B49" s="304" t="s">
        <v>221</v>
      </c>
      <c r="C49" s="304" t="s">
        <v>222</v>
      </c>
      <c r="D49" s="304" t="s">
        <v>139</v>
      </c>
      <c r="E49" s="291"/>
      <c r="F49" s="292"/>
      <c r="G49" s="292"/>
      <c r="H49" s="292"/>
      <c r="I49" s="292"/>
      <c r="J49" s="293"/>
    </row>
    <row r="50" spans="1:10" ht="18" customHeight="1" x14ac:dyDescent="0.25">
      <c r="A50" s="302"/>
      <c r="B50" s="305"/>
      <c r="C50" s="305"/>
      <c r="D50" s="305"/>
      <c r="E50" s="151" t="s">
        <v>223</v>
      </c>
      <c r="F50" s="151"/>
      <c r="G50" s="151"/>
      <c r="H50" s="151"/>
      <c r="I50" s="151"/>
      <c r="J50" s="294"/>
    </row>
    <row r="51" spans="1:10" ht="21" customHeight="1" x14ac:dyDescent="0.25">
      <c r="A51" s="302"/>
      <c r="B51" s="305"/>
      <c r="C51" s="305"/>
      <c r="D51" s="305"/>
      <c r="E51" s="151" t="s">
        <v>224</v>
      </c>
      <c r="F51" s="151"/>
      <c r="G51" s="151"/>
      <c r="H51" s="151"/>
      <c r="I51" s="151"/>
      <c r="J51" s="294"/>
    </row>
    <row r="52" spans="1:10" ht="18" customHeight="1" x14ac:dyDescent="0.25">
      <c r="A52" s="302"/>
      <c r="B52" s="305"/>
      <c r="C52" s="305"/>
      <c r="D52" s="305"/>
      <c r="E52" s="151"/>
      <c r="F52" s="151"/>
      <c r="G52" s="151"/>
      <c r="H52" s="151"/>
      <c r="I52" s="151"/>
      <c r="J52" s="294"/>
    </row>
    <row r="53" spans="1:10" ht="15.75" thickBot="1" x14ac:dyDescent="0.3">
      <c r="A53" s="303"/>
      <c r="B53" s="306"/>
      <c r="C53" s="306" t="s">
        <v>141</v>
      </c>
      <c r="D53" s="306" t="s">
        <v>142</v>
      </c>
      <c r="E53" s="295"/>
      <c r="F53" s="153"/>
      <c r="G53" s="153"/>
      <c r="H53" s="153"/>
      <c r="I53" s="153"/>
      <c r="J53" s="160"/>
    </row>
    <row r="54" spans="1:10" ht="26.25" thickBot="1" x14ac:dyDescent="0.3">
      <c r="A54" s="159" t="s">
        <v>145</v>
      </c>
      <c r="B54" s="290"/>
      <c r="C54" s="290"/>
      <c r="D54" s="290"/>
      <c r="E54" s="76" t="s">
        <v>220</v>
      </c>
      <c r="F54" s="76" t="s">
        <v>225</v>
      </c>
      <c r="G54" s="76" t="s">
        <v>222</v>
      </c>
      <c r="H54" s="77" t="s">
        <v>226</v>
      </c>
      <c r="I54" s="76" t="s">
        <v>227</v>
      </c>
      <c r="J54" s="59" t="s">
        <v>228</v>
      </c>
    </row>
    <row r="55" spans="1:10" x14ac:dyDescent="0.25">
      <c r="A55" s="22">
        <v>7</v>
      </c>
      <c r="B55" s="45">
        <v>0</v>
      </c>
      <c r="C55" s="45">
        <v>1</v>
      </c>
      <c r="D55" s="45">
        <v>1</v>
      </c>
      <c r="E55" s="25" t="s">
        <v>236</v>
      </c>
      <c r="F55" s="45" t="s">
        <v>230</v>
      </c>
      <c r="G55" s="25">
        <v>1</v>
      </c>
      <c r="H55" s="23">
        <v>6587</v>
      </c>
      <c r="I55" s="45">
        <v>0.65</v>
      </c>
      <c r="J55" s="78">
        <f>I55*H55*1.087</f>
        <v>4654.0448500000002</v>
      </c>
    </row>
    <row r="56" spans="1:10" x14ac:dyDescent="0.25">
      <c r="A56" s="22">
        <v>7</v>
      </c>
      <c r="B56" s="45">
        <v>0</v>
      </c>
      <c r="C56" s="45">
        <v>2</v>
      </c>
      <c r="D56" s="45">
        <v>1</v>
      </c>
      <c r="E56" s="25" t="s">
        <v>236</v>
      </c>
      <c r="F56" s="45" t="s">
        <v>230</v>
      </c>
      <c r="G56" s="25">
        <v>2</v>
      </c>
      <c r="H56" s="23">
        <v>5270</v>
      </c>
      <c r="I56" s="45">
        <v>0.65</v>
      </c>
      <c r="J56" s="78">
        <f>I56*H56*1.087</f>
        <v>3723.5184999999997</v>
      </c>
    </row>
    <row r="57" spans="1:10" x14ac:dyDescent="0.25">
      <c r="A57" s="22">
        <v>7</v>
      </c>
      <c r="B57" s="45">
        <v>0</v>
      </c>
      <c r="C57" s="45">
        <v>3</v>
      </c>
      <c r="D57" s="45">
        <v>1</v>
      </c>
      <c r="E57" s="25" t="s">
        <v>236</v>
      </c>
      <c r="F57" s="45" t="s">
        <v>230</v>
      </c>
      <c r="G57" s="25">
        <v>3</v>
      </c>
      <c r="H57" s="23">
        <v>4216</v>
      </c>
      <c r="I57" s="45">
        <v>0.65</v>
      </c>
      <c r="J57" s="78">
        <f>I57*H57*1.087</f>
        <v>2978.8148000000001</v>
      </c>
    </row>
    <row r="58" spans="1:10" x14ac:dyDescent="0.25">
      <c r="A58" s="22">
        <v>7</v>
      </c>
      <c r="B58" s="45">
        <v>0</v>
      </c>
      <c r="C58" s="45">
        <v>4</v>
      </c>
      <c r="D58" s="45">
        <v>1</v>
      </c>
      <c r="E58" s="25" t="s">
        <v>236</v>
      </c>
      <c r="F58" s="45" t="s">
        <v>230</v>
      </c>
      <c r="G58" s="25">
        <v>4</v>
      </c>
      <c r="H58" s="23">
        <v>3373</v>
      </c>
      <c r="I58" s="45">
        <v>0.65</v>
      </c>
      <c r="J58" s="78">
        <f>I58*H58*1.087</f>
        <v>2383.1931500000001</v>
      </c>
    </row>
    <row r="59" spans="1:10" x14ac:dyDescent="0.25">
      <c r="A59" s="307"/>
      <c r="B59" s="308"/>
      <c r="C59" s="308"/>
      <c r="D59" s="308"/>
      <c r="E59" s="308"/>
      <c r="F59" s="308"/>
      <c r="G59" s="308"/>
      <c r="H59" s="308"/>
      <c r="I59" s="308"/>
      <c r="J59" s="309"/>
    </row>
    <row r="60" spans="1:10" x14ac:dyDescent="0.25">
      <c r="A60" s="22">
        <v>8</v>
      </c>
      <c r="B60" s="45">
        <v>0</v>
      </c>
      <c r="C60" s="45">
        <v>1</v>
      </c>
      <c r="D60" s="45">
        <v>1</v>
      </c>
      <c r="E60" s="25" t="s">
        <v>237</v>
      </c>
      <c r="F60" s="45" t="s">
        <v>230</v>
      </c>
      <c r="G60" s="25">
        <v>1</v>
      </c>
      <c r="H60" s="79">
        <v>1702</v>
      </c>
      <c r="I60" s="45">
        <v>0.5</v>
      </c>
      <c r="J60" s="78">
        <f>I60*H60*1.087</f>
        <v>925.03699999999992</v>
      </c>
    </row>
    <row r="61" spans="1:10" x14ac:dyDescent="0.25">
      <c r="A61" s="22">
        <v>8</v>
      </c>
      <c r="B61" s="45">
        <v>0</v>
      </c>
      <c r="C61" s="45">
        <v>2</v>
      </c>
      <c r="D61" s="45">
        <v>1</v>
      </c>
      <c r="E61" s="25" t="s">
        <v>237</v>
      </c>
      <c r="F61" s="45" t="s">
        <v>230</v>
      </c>
      <c r="G61" s="25">
        <v>2</v>
      </c>
      <c r="H61" s="79">
        <v>1391</v>
      </c>
      <c r="I61" s="45">
        <v>0.5</v>
      </c>
      <c r="J61" s="78">
        <f>I61*H61*1.087</f>
        <v>756.00850000000003</v>
      </c>
    </row>
    <row r="62" spans="1:10" x14ac:dyDescent="0.25">
      <c r="A62" s="22">
        <v>8</v>
      </c>
      <c r="B62" s="45">
        <v>0</v>
      </c>
      <c r="C62" s="45">
        <v>3</v>
      </c>
      <c r="D62" s="45">
        <v>1</v>
      </c>
      <c r="E62" s="25" t="s">
        <v>237</v>
      </c>
      <c r="F62" s="45" t="s">
        <v>230</v>
      </c>
      <c r="G62" s="25">
        <v>3</v>
      </c>
      <c r="H62" s="79">
        <v>1206</v>
      </c>
      <c r="I62" s="45">
        <v>0.5</v>
      </c>
      <c r="J62" s="78">
        <f>I62*H62*1.087</f>
        <v>655.46100000000001</v>
      </c>
    </row>
    <row r="63" spans="1:10" x14ac:dyDescent="0.25">
      <c r="A63" s="22">
        <v>8</v>
      </c>
      <c r="B63" s="11">
        <v>0</v>
      </c>
      <c r="C63" s="11">
        <v>4</v>
      </c>
      <c r="D63" s="11">
        <v>1</v>
      </c>
      <c r="E63" s="25" t="s">
        <v>237</v>
      </c>
      <c r="F63" s="11" t="s">
        <v>230</v>
      </c>
      <c r="G63" s="25">
        <v>4</v>
      </c>
      <c r="H63" s="79">
        <v>428</v>
      </c>
      <c r="I63" s="11">
        <v>0.5</v>
      </c>
      <c r="J63" s="78">
        <f>I63*H63*1.087</f>
        <v>232.61799999999999</v>
      </c>
    </row>
    <row r="64" spans="1:10" x14ac:dyDescent="0.25">
      <c r="A64" s="314"/>
      <c r="B64" s="315"/>
      <c r="C64" s="315"/>
      <c r="D64" s="315"/>
      <c r="E64" s="315"/>
      <c r="F64" s="315"/>
      <c r="G64" s="315"/>
      <c r="H64" s="315"/>
      <c r="I64" s="315"/>
      <c r="J64" s="316"/>
    </row>
    <row r="65" spans="1:10" x14ac:dyDescent="0.25">
      <c r="A65" s="26"/>
      <c r="B65" s="317" t="s">
        <v>238</v>
      </c>
      <c r="C65" s="317"/>
      <c r="D65" s="317"/>
      <c r="E65" s="317"/>
      <c r="F65" s="317"/>
      <c r="G65" s="317"/>
      <c r="H65" s="317"/>
      <c r="I65" s="317"/>
      <c r="J65" s="318"/>
    </row>
    <row r="66" spans="1:10" x14ac:dyDescent="0.25">
      <c r="A66" s="26"/>
      <c r="B66" s="319" t="s">
        <v>239</v>
      </c>
      <c r="C66" s="319"/>
      <c r="D66" s="319"/>
      <c r="E66" s="319"/>
      <c r="F66" s="319"/>
      <c r="G66" s="319"/>
      <c r="H66" s="319"/>
      <c r="I66" s="319"/>
      <c r="J66" s="320"/>
    </row>
    <row r="67" spans="1:10" x14ac:dyDescent="0.25">
      <c r="A67" s="26"/>
      <c r="B67" s="319"/>
      <c r="C67" s="319"/>
      <c r="D67" s="319"/>
      <c r="E67" s="319"/>
      <c r="F67" s="319"/>
      <c r="G67" s="319"/>
      <c r="H67" s="319"/>
      <c r="I67" s="319"/>
      <c r="J67" s="320"/>
    </row>
    <row r="68" spans="1:10" x14ac:dyDescent="0.25">
      <c r="A68" s="27"/>
      <c r="B68" s="319" t="s">
        <v>240</v>
      </c>
      <c r="C68" s="319"/>
      <c r="D68" s="319"/>
      <c r="E68" s="319"/>
      <c r="F68" s="319"/>
      <c r="G68" s="319"/>
      <c r="H68" s="319"/>
      <c r="I68" s="319"/>
      <c r="J68" s="320"/>
    </row>
    <row r="69" spans="1:10" x14ac:dyDescent="0.25">
      <c r="A69" s="26"/>
      <c r="B69" s="319" t="s">
        <v>241</v>
      </c>
      <c r="C69" s="319"/>
      <c r="D69" s="319"/>
      <c r="E69" s="319"/>
      <c r="F69" s="319"/>
      <c r="G69" s="319"/>
      <c r="H69" s="319"/>
      <c r="I69" s="319"/>
      <c r="J69" s="320"/>
    </row>
    <row r="70" spans="1:10" x14ac:dyDescent="0.25">
      <c r="A70" s="17"/>
      <c r="B70" s="310" t="s">
        <v>242</v>
      </c>
      <c r="C70" s="310"/>
      <c r="D70" s="310"/>
      <c r="E70" s="310"/>
      <c r="F70" s="310"/>
      <c r="G70" s="310"/>
      <c r="H70" s="310"/>
      <c r="I70" s="310"/>
      <c r="J70" s="311"/>
    </row>
    <row r="71" spans="1:10" x14ac:dyDescent="0.25">
      <c r="A71" s="17"/>
      <c r="B71" s="28"/>
      <c r="C71" s="28"/>
      <c r="D71" s="28"/>
      <c r="E71" s="29"/>
      <c r="F71" s="29"/>
      <c r="G71" s="29"/>
      <c r="H71" s="30"/>
      <c r="I71" s="29"/>
      <c r="J71" s="31"/>
    </row>
    <row r="72" spans="1:10" x14ac:dyDescent="0.25">
      <c r="A72" s="18"/>
      <c r="B72" s="32" t="s">
        <v>243</v>
      </c>
      <c r="C72" s="32"/>
      <c r="D72" s="32"/>
      <c r="E72" s="32"/>
      <c r="F72" s="32"/>
      <c r="G72" s="32"/>
      <c r="H72" s="32"/>
      <c r="I72" s="32" t="s">
        <v>244</v>
      </c>
      <c r="J72" s="19"/>
    </row>
    <row r="73" spans="1:10" x14ac:dyDescent="0.25">
      <c r="A73" s="17"/>
      <c r="B73" s="32" t="s">
        <v>245</v>
      </c>
      <c r="C73" s="32"/>
      <c r="D73" s="32"/>
      <c r="E73" s="32"/>
      <c r="F73" s="32"/>
      <c r="G73" s="32"/>
      <c r="H73" s="32"/>
      <c r="I73" s="32" t="s">
        <v>246</v>
      </c>
      <c r="J73" s="19"/>
    </row>
    <row r="74" spans="1:10" ht="15.75" thickBot="1" x14ac:dyDescent="0.3">
      <c r="A74" s="16"/>
      <c r="B74" s="15" t="s">
        <v>247</v>
      </c>
      <c r="C74" s="15"/>
      <c r="D74" s="15"/>
      <c r="E74" s="15"/>
      <c r="F74" s="15"/>
      <c r="G74" s="15"/>
      <c r="H74" s="15"/>
      <c r="I74" s="15" t="s">
        <v>248</v>
      </c>
      <c r="J74" s="21"/>
    </row>
  </sheetData>
  <mergeCells count="38">
    <mergeCell ref="B70:J70"/>
    <mergeCell ref="A39:J39"/>
    <mergeCell ref="A46:J46"/>
    <mergeCell ref="A59:J59"/>
    <mergeCell ref="A64:J64"/>
    <mergeCell ref="B65:J65"/>
    <mergeCell ref="B66:J66"/>
    <mergeCell ref="B67:J67"/>
    <mergeCell ref="B68:J68"/>
    <mergeCell ref="B69:J69"/>
    <mergeCell ref="A47:J47"/>
    <mergeCell ref="A48:J48"/>
    <mergeCell ref="A49:A53"/>
    <mergeCell ref="B49:B53"/>
    <mergeCell ref="C49:C53"/>
    <mergeCell ref="D49:D53"/>
    <mergeCell ref="A32:J32"/>
    <mergeCell ref="A25:J25"/>
    <mergeCell ref="A1:J1"/>
    <mergeCell ref="A2:J2"/>
    <mergeCell ref="A3:A7"/>
    <mergeCell ref="B3:B7"/>
    <mergeCell ref="C3:C7"/>
    <mergeCell ref="D3:D7"/>
    <mergeCell ref="E3:J3"/>
    <mergeCell ref="E4:J4"/>
    <mergeCell ref="E5:J5"/>
    <mergeCell ref="E6:J6"/>
    <mergeCell ref="E7:J7"/>
    <mergeCell ref="A8:D8"/>
    <mergeCell ref="A13:J13"/>
    <mergeCell ref="A18:J18"/>
    <mergeCell ref="A54:D54"/>
    <mergeCell ref="E49:J49"/>
    <mergeCell ref="E50:J50"/>
    <mergeCell ref="E51:J51"/>
    <mergeCell ref="E52:J52"/>
    <mergeCell ref="E53:J53"/>
  </mergeCells>
  <pageMargins left="0.7" right="0.7" top="0.75" bottom="0.75" header="0.3" footer="0.3"/>
  <pageSetup scale="91" orientation="portrait" r:id="rId1"/>
  <rowBreaks count="1" manualBreakCount="1">
    <brk id="45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74"/>
  <sheetViews>
    <sheetView tabSelected="1" view="pageBreakPreview" topLeftCell="A52" zoomScaleNormal="100" zoomScaleSheetLayoutView="100" workbookViewId="0">
      <selection activeCell="A2" sqref="A2:G2"/>
    </sheetView>
  </sheetViews>
  <sheetFormatPr baseColWidth="10" defaultRowHeight="15" x14ac:dyDescent="0.25"/>
  <cols>
    <col min="1" max="1" width="5" customWidth="1"/>
    <col min="2" max="2" width="4.7109375" customWidth="1"/>
    <col min="3" max="3" width="4.42578125" customWidth="1"/>
    <col min="4" max="4" width="4.5703125" customWidth="1"/>
    <col min="5" max="5" width="22.28515625" customWidth="1"/>
    <col min="7" max="7" width="9.7109375" customWidth="1"/>
    <col min="9" max="9" width="9.28515625" customWidth="1"/>
    <col min="10" max="10" width="14.140625" customWidth="1"/>
  </cols>
  <sheetData>
    <row r="1" spans="1:10" ht="20.25" customHeight="1" x14ac:dyDescent="0.25">
      <c r="A1" s="323" t="s">
        <v>114</v>
      </c>
      <c r="B1" s="324"/>
      <c r="C1" s="324"/>
      <c r="D1" s="324"/>
      <c r="E1" s="324"/>
      <c r="F1" s="324"/>
      <c r="G1" s="324"/>
      <c r="H1" s="324"/>
      <c r="I1" s="324"/>
      <c r="J1" s="325"/>
    </row>
    <row r="2" spans="1:10" ht="20.25" customHeight="1" thickBot="1" x14ac:dyDescent="0.3">
      <c r="A2" s="326" t="s">
        <v>115</v>
      </c>
      <c r="B2" s="327"/>
      <c r="C2" s="327"/>
      <c r="D2" s="327"/>
      <c r="E2" s="327"/>
      <c r="F2" s="327"/>
      <c r="G2" s="327"/>
      <c r="H2" s="327"/>
      <c r="I2" s="327"/>
      <c r="J2" s="328"/>
    </row>
    <row r="3" spans="1:10" ht="17.25" customHeight="1" x14ac:dyDescent="0.25">
      <c r="A3" s="301" t="s">
        <v>220</v>
      </c>
      <c r="B3" s="304" t="s">
        <v>221</v>
      </c>
      <c r="C3" s="304" t="s">
        <v>222</v>
      </c>
      <c r="D3" s="304" t="s">
        <v>139</v>
      </c>
      <c r="E3" s="291"/>
      <c r="F3" s="292"/>
      <c r="G3" s="292"/>
      <c r="H3" s="292"/>
      <c r="I3" s="292"/>
      <c r="J3" s="293"/>
    </row>
    <row r="4" spans="1:10" ht="18" customHeight="1" x14ac:dyDescent="0.25">
      <c r="A4" s="302"/>
      <c r="B4" s="305"/>
      <c r="C4" s="305"/>
      <c r="D4" s="305"/>
      <c r="E4" s="151" t="s">
        <v>223</v>
      </c>
      <c r="F4" s="151"/>
      <c r="G4" s="151"/>
      <c r="H4" s="151"/>
      <c r="I4" s="151"/>
      <c r="J4" s="294"/>
    </row>
    <row r="5" spans="1:10" ht="18" customHeight="1" x14ac:dyDescent="0.25">
      <c r="A5" s="302"/>
      <c r="B5" s="305"/>
      <c r="C5" s="305"/>
      <c r="D5" s="305"/>
      <c r="E5" s="151" t="s">
        <v>224</v>
      </c>
      <c r="F5" s="151"/>
      <c r="G5" s="151"/>
      <c r="H5" s="151"/>
      <c r="I5" s="151"/>
      <c r="J5" s="294"/>
    </row>
    <row r="6" spans="1:10" ht="19.5" customHeight="1" x14ac:dyDescent="0.25">
      <c r="A6" s="302"/>
      <c r="B6" s="305"/>
      <c r="C6" s="305"/>
      <c r="D6" s="305"/>
      <c r="E6" s="151"/>
      <c r="F6" s="151"/>
      <c r="G6" s="151"/>
      <c r="H6" s="151"/>
      <c r="I6" s="151"/>
      <c r="J6" s="294"/>
    </row>
    <row r="7" spans="1:10" ht="15.75" thickBot="1" x14ac:dyDescent="0.3">
      <c r="A7" s="303"/>
      <c r="B7" s="306"/>
      <c r="C7" s="306" t="s">
        <v>141</v>
      </c>
      <c r="D7" s="306" t="s">
        <v>142</v>
      </c>
      <c r="E7" s="295"/>
      <c r="F7" s="153"/>
      <c r="G7" s="153"/>
      <c r="H7" s="153"/>
      <c r="I7" s="153"/>
      <c r="J7" s="160"/>
    </row>
    <row r="8" spans="1:10" ht="36" customHeight="1" x14ac:dyDescent="0.25">
      <c r="A8" s="321" t="s">
        <v>145</v>
      </c>
      <c r="B8" s="322"/>
      <c r="C8" s="322"/>
      <c r="D8" s="322"/>
      <c r="E8" s="33" t="s">
        <v>220</v>
      </c>
      <c r="F8" s="33" t="s">
        <v>225</v>
      </c>
      <c r="G8" s="33" t="s">
        <v>222</v>
      </c>
      <c r="H8" s="34" t="s">
        <v>226</v>
      </c>
      <c r="I8" s="33" t="s">
        <v>227</v>
      </c>
      <c r="J8" s="35" t="s">
        <v>228</v>
      </c>
    </row>
    <row r="9" spans="1:10" x14ac:dyDescent="0.25">
      <c r="A9" s="45">
        <v>1</v>
      </c>
      <c r="B9" s="45">
        <v>1</v>
      </c>
      <c r="C9" s="45">
        <v>1</v>
      </c>
      <c r="D9" s="45">
        <v>1</v>
      </c>
      <c r="E9" s="45" t="s">
        <v>229</v>
      </c>
      <c r="F9" s="45" t="s">
        <v>249</v>
      </c>
      <c r="G9" s="45">
        <v>1</v>
      </c>
      <c r="H9" s="23">
        <v>47522</v>
      </c>
      <c r="I9" s="45">
        <v>0.65</v>
      </c>
      <c r="J9" s="79">
        <f>I9*H9*1.087</f>
        <v>33576.669099999999</v>
      </c>
    </row>
    <row r="10" spans="1:10" x14ac:dyDescent="0.25">
      <c r="A10" s="45">
        <v>1</v>
      </c>
      <c r="B10" s="45">
        <v>1</v>
      </c>
      <c r="C10" s="45">
        <v>2</v>
      </c>
      <c r="D10" s="45">
        <v>1</v>
      </c>
      <c r="E10" s="45" t="s">
        <v>229</v>
      </c>
      <c r="F10" s="45" t="s">
        <v>249</v>
      </c>
      <c r="G10" s="25">
        <v>2</v>
      </c>
      <c r="H10" s="23">
        <v>35673</v>
      </c>
      <c r="I10" s="45">
        <v>0.65</v>
      </c>
      <c r="J10" s="79">
        <f>I10*H10*1.087</f>
        <v>25204.758150000001</v>
      </c>
    </row>
    <row r="11" spans="1:10" x14ac:dyDescent="0.25">
      <c r="A11" s="45">
        <v>1</v>
      </c>
      <c r="B11" s="45">
        <v>1</v>
      </c>
      <c r="C11" s="45">
        <v>3</v>
      </c>
      <c r="D11" s="45">
        <v>1</v>
      </c>
      <c r="E11" s="45" t="s">
        <v>229</v>
      </c>
      <c r="F11" s="45" t="s">
        <v>249</v>
      </c>
      <c r="G11" s="25">
        <v>3</v>
      </c>
      <c r="H11" s="23">
        <v>17958</v>
      </c>
      <c r="I11" s="45">
        <v>0.65</v>
      </c>
      <c r="J11" s="79">
        <f>I11*H11*1.087</f>
        <v>12688.224900000001</v>
      </c>
    </row>
    <row r="12" spans="1:10" x14ac:dyDescent="0.25">
      <c r="A12" s="45">
        <v>1</v>
      </c>
      <c r="B12" s="45">
        <v>1</v>
      </c>
      <c r="C12" s="45">
        <v>4</v>
      </c>
      <c r="D12" s="45">
        <v>1</v>
      </c>
      <c r="E12" s="45" t="s">
        <v>229</v>
      </c>
      <c r="F12" s="45" t="s">
        <v>249</v>
      </c>
      <c r="G12" s="25">
        <v>4</v>
      </c>
      <c r="H12" s="23">
        <v>8234</v>
      </c>
      <c r="I12" s="45">
        <v>0.65</v>
      </c>
      <c r="J12" s="79">
        <f>I12*H12*1.087</f>
        <v>5817.7327000000005</v>
      </c>
    </row>
    <row r="13" spans="1:10" x14ac:dyDescent="0.25">
      <c r="A13" s="329"/>
      <c r="B13" s="308"/>
      <c r="C13" s="308"/>
      <c r="D13" s="308"/>
      <c r="E13" s="308"/>
      <c r="F13" s="308"/>
      <c r="G13" s="308"/>
      <c r="H13" s="308"/>
      <c r="I13" s="308"/>
      <c r="J13" s="330"/>
    </row>
    <row r="14" spans="1:10" x14ac:dyDescent="0.25">
      <c r="A14" s="45">
        <v>2</v>
      </c>
      <c r="B14" s="45">
        <v>1</v>
      </c>
      <c r="C14" s="45">
        <v>1</v>
      </c>
      <c r="D14" s="45">
        <v>1</v>
      </c>
      <c r="E14" s="45" t="s">
        <v>231</v>
      </c>
      <c r="F14" s="45" t="s">
        <v>249</v>
      </c>
      <c r="G14" s="45">
        <v>1</v>
      </c>
      <c r="H14" s="23">
        <v>33265</v>
      </c>
      <c r="I14" s="45">
        <v>0.65</v>
      </c>
      <c r="J14" s="79">
        <f>I14*H14*1.087</f>
        <v>23503.385749999998</v>
      </c>
    </row>
    <row r="15" spans="1:10" x14ac:dyDescent="0.25">
      <c r="A15" s="45">
        <v>2</v>
      </c>
      <c r="B15" s="45">
        <v>1</v>
      </c>
      <c r="C15" s="45">
        <v>2</v>
      </c>
      <c r="D15" s="45">
        <v>1</v>
      </c>
      <c r="E15" s="45" t="s">
        <v>231</v>
      </c>
      <c r="F15" s="45" t="s">
        <v>249</v>
      </c>
      <c r="G15" s="25">
        <v>2</v>
      </c>
      <c r="H15" s="23">
        <v>24971</v>
      </c>
      <c r="I15" s="45">
        <v>0.65</v>
      </c>
      <c r="J15" s="79">
        <f>I15*H15*1.087</f>
        <v>17643.260050000001</v>
      </c>
    </row>
    <row r="16" spans="1:10" x14ac:dyDescent="0.25">
      <c r="A16" s="45">
        <v>2</v>
      </c>
      <c r="B16" s="45">
        <v>1</v>
      </c>
      <c r="C16" s="45">
        <v>3</v>
      </c>
      <c r="D16" s="45">
        <v>1</v>
      </c>
      <c r="E16" s="45" t="s">
        <v>231</v>
      </c>
      <c r="F16" s="45" t="s">
        <v>249</v>
      </c>
      <c r="G16" s="25">
        <v>3</v>
      </c>
      <c r="H16" s="23">
        <v>12570</v>
      </c>
      <c r="I16" s="45">
        <v>0.65</v>
      </c>
      <c r="J16" s="79">
        <f>I16*H16*1.087</f>
        <v>8881.3334999999988</v>
      </c>
    </row>
    <row r="17" spans="1:10" x14ac:dyDescent="0.25">
      <c r="A17" s="45">
        <v>2</v>
      </c>
      <c r="B17" s="45">
        <v>1</v>
      </c>
      <c r="C17" s="45">
        <v>4</v>
      </c>
      <c r="D17" s="45">
        <v>1</v>
      </c>
      <c r="E17" s="45" t="s">
        <v>231</v>
      </c>
      <c r="F17" s="45" t="s">
        <v>249</v>
      </c>
      <c r="G17" s="25">
        <v>4</v>
      </c>
      <c r="H17" s="23">
        <v>5764</v>
      </c>
      <c r="I17" s="45">
        <v>0.65</v>
      </c>
      <c r="J17" s="79">
        <f>I17*H17*1.087</f>
        <v>4072.5541999999996</v>
      </c>
    </row>
    <row r="18" spans="1:10" x14ac:dyDescent="0.25">
      <c r="A18" s="172" t="s">
        <v>232</v>
      </c>
      <c r="B18" s="172"/>
      <c r="C18" s="172"/>
      <c r="D18" s="172"/>
      <c r="E18" s="172"/>
      <c r="F18" s="172"/>
      <c r="G18" s="172"/>
      <c r="H18" s="172"/>
      <c r="I18" s="172"/>
      <c r="J18" s="172"/>
    </row>
    <row r="19" spans="1:10" x14ac:dyDescent="0.25">
      <c r="A19" s="45">
        <v>3</v>
      </c>
      <c r="B19" s="45">
        <v>1</v>
      </c>
      <c r="C19" s="45">
        <v>1</v>
      </c>
      <c r="D19" s="45">
        <v>1</v>
      </c>
      <c r="E19" s="25" t="s">
        <v>233</v>
      </c>
      <c r="F19" s="45" t="s">
        <v>249</v>
      </c>
      <c r="G19" s="25">
        <v>1</v>
      </c>
      <c r="H19" s="23">
        <v>20450</v>
      </c>
      <c r="I19" s="45">
        <v>0.65</v>
      </c>
      <c r="J19" s="79">
        <f t="shared" ref="J19:J24" si="0">I19*H19*1.087</f>
        <v>14448.9475</v>
      </c>
    </row>
    <row r="20" spans="1:10" x14ac:dyDescent="0.25">
      <c r="A20" s="45">
        <v>3</v>
      </c>
      <c r="B20" s="45">
        <v>1</v>
      </c>
      <c r="C20" s="45">
        <v>2</v>
      </c>
      <c r="D20" s="45">
        <v>1</v>
      </c>
      <c r="E20" s="25" t="s">
        <v>233</v>
      </c>
      <c r="F20" s="45" t="s">
        <v>249</v>
      </c>
      <c r="G20" s="25">
        <v>2</v>
      </c>
      <c r="H20" s="23">
        <v>17972</v>
      </c>
      <c r="I20" s="45">
        <v>0.65</v>
      </c>
      <c r="J20" s="79">
        <f t="shared" si="0"/>
        <v>12698.116600000001</v>
      </c>
    </row>
    <row r="21" spans="1:10" x14ac:dyDescent="0.25">
      <c r="A21" s="45">
        <v>3</v>
      </c>
      <c r="B21" s="45">
        <v>1</v>
      </c>
      <c r="C21" s="45">
        <v>3</v>
      </c>
      <c r="D21" s="45">
        <v>1</v>
      </c>
      <c r="E21" s="25" t="s">
        <v>233</v>
      </c>
      <c r="F21" s="45" t="s">
        <v>249</v>
      </c>
      <c r="G21" s="25">
        <v>3</v>
      </c>
      <c r="H21" s="23">
        <v>17972</v>
      </c>
      <c r="I21" s="45">
        <v>0.65</v>
      </c>
      <c r="J21" s="79">
        <f t="shared" si="0"/>
        <v>12698.116600000001</v>
      </c>
    </row>
    <row r="22" spans="1:10" x14ac:dyDescent="0.25">
      <c r="A22" s="45">
        <v>3</v>
      </c>
      <c r="B22" s="45">
        <v>1</v>
      </c>
      <c r="C22" s="45">
        <v>4</v>
      </c>
      <c r="D22" s="45">
        <v>1</v>
      </c>
      <c r="E22" s="25" t="s">
        <v>233</v>
      </c>
      <c r="F22" s="45" t="s">
        <v>249</v>
      </c>
      <c r="G22" s="25">
        <v>4</v>
      </c>
      <c r="H22" s="23">
        <v>17972</v>
      </c>
      <c r="I22" s="45">
        <v>0.65</v>
      </c>
      <c r="J22" s="79">
        <f t="shared" si="0"/>
        <v>12698.116600000001</v>
      </c>
    </row>
    <row r="23" spans="1:10" x14ac:dyDescent="0.25">
      <c r="A23" s="45">
        <v>3</v>
      </c>
      <c r="B23" s="45">
        <v>1</v>
      </c>
      <c r="C23" s="45">
        <v>5</v>
      </c>
      <c r="D23" s="45">
        <v>1</v>
      </c>
      <c r="E23" s="25" t="s">
        <v>233</v>
      </c>
      <c r="F23" s="45" t="s">
        <v>249</v>
      </c>
      <c r="G23" s="25">
        <v>5</v>
      </c>
      <c r="H23" s="23">
        <v>17972</v>
      </c>
      <c r="I23" s="45">
        <v>0.65</v>
      </c>
      <c r="J23" s="79">
        <f t="shared" si="0"/>
        <v>12698.116600000001</v>
      </c>
    </row>
    <row r="24" spans="1:10" x14ac:dyDescent="0.25">
      <c r="A24" s="45">
        <v>3</v>
      </c>
      <c r="B24" s="45">
        <v>1</v>
      </c>
      <c r="C24" s="45">
        <v>6</v>
      </c>
      <c r="D24" s="45">
        <v>1</v>
      </c>
      <c r="E24" s="25" t="s">
        <v>233</v>
      </c>
      <c r="F24" s="45" t="s">
        <v>249</v>
      </c>
      <c r="G24" s="25">
        <v>6</v>
      </c>
      <c r="H24" s="23">
        <v>17972</v>
      </c>
      <c r="I24" s="45">
        <v>0.65</v>
      </c>
      <c r="J24" s="79">
        <f t="shared" si="0"/>
        <v>12698.116600000001</v>
      </c>
    </row>
    <row r="25" spans="1:10" x14ac:dyDescent="0.25">
      <c r="A25" s="172" t="s">
        <v>232</v>
      </c>
      <c r="B25" s="172"/>
      <c r="C25" s="172"/>
      <c r="D25" s="172"/>
      <c r="E25" s="172"/>
      <c r="F25" s="172"/>
      <c r="G25" s="172"/>
      <c r="H25" s="172"/>
      <c r="I25" s="172"/>
      <c r="J25" s="172"/>
    </row>
    <row r="26" spans="1:10" x14ac:dyDescent="0.25">
      <c r="A26" s="45">
        <v>5</v>
      </c>
      <c r="B26" s="45">
        <v>1</v>
      </c>
      <c r="C26" s="45">
        <v>1</v>
      </c>
      <c r="D26" s="45">
        <v>1</v>
      </c>
      <c r="E26" s="25" t="s">
        <v>234</v>
      </c>
      <c r="F26" s="45" t="s">
        <v>249</v>
      </c>
      <c r="G26" s="25">
        <v>1</v>
      </c>
      <c r="H26" s="23">
        <v>60524</v>
      </c>
      <c r="I26" s="45">
        <v>0.65</v>
      </c>
      <c r="J26" s="79">
        <f t="shared" ref="J26:J31" si="1">I26*H26*1.087</f>
        <v>42763.232199999999</v>
      </c>
    </row>
    <row r="27" spans="1:10" x14ac:dyDescent="0.25">
      <c r="A27" s="45">
        <v>5</v>
      </c>
      <c r="B27" s="45">
        <v>1</v>
      </c>
      <c r="C27" s="45">
        <v>2</v>
      </c>
      <c r="D27" s="45">
        <v>1</v>
      </c>
      <c r="E27" s="25" t="s">
        <v>234</v>
      </c>
      <c r="F27" s="45" t="s">
        <v>249</v>
      </c>
      <c r="G27" s="25">
        <v>2</v>
      </c>
      <c r="H27" s="79">
        <v>26063</v>
      </c>
      <c r="I27" s="45">
        <v>0.65</v>
      </c>
      <c r="J27" s="79">
        <f t="shared" si="1"/>
        <v>18414.81265</v>
      </c>
    </row>
    <row r="28" spans="1:10" x14ac:dyDescent="0.25">
      <c r="A28" s="45">
        <v>5</v>
      </c>
      <c r="B28" s="45">
        <v>1</v>
      </c>
      <c r="C28" s="45">
        <v>3</v>
      </c>
      <c r="D28" s="45">
        <v>1</v>
      </c>
      <c r="E28" s="25" t="s">
        <v>234</v>
      </c>
      <c r="F28" s="45" t="s">
        <v>249</v>
      </c>
      <c r="G28" s="25">
        <v>3</v>
      </c>
      <c r="H28" s="79">
        <v>26265</v>
      </c>
      <c r="I28" s="45">
        <v>0.65</v>
      </c>
      <c r="J28" s="79">
        <f t="shared" si="1"/>
        <v>18557.535749999999</v>
      </c>
    </row>
    <row r="29" spans="1:10" x14ac:dyDescent="0.25">
      <c r="A29" s="45">
        <v>5</v>
      </c>
      <c r="B29" s="45">
        <v>1</v>
      </c>
      <c r="C29" s="45">
        <v>4</v>
      </c>
      <c r="D29" s="45">
        <v>1</v>
      </c>
      <c r="E29" s="25" t="s">
        <v>234</v>
      </c>
      <c r="F29" s="45" t="s">
        <v>249</v>
      </c>
      <c r="G29" s="25">
        <v>4</v>
      </c>
      <c r="H29" s="79">
        <v>15759</v>
      </c>
      <c r="I29" s="45">
        <v>0.65</v>
      </c>
      <c r="J29" s="79">
        <f t="shared" si="1"/>
        <v>11134.52145</v>
      </c>
    </row>
    <row r="30" spans="1:10" x14ac:dyDescent="0.25">
      <c r="A30" s="45">
        <v>5</v>
      </c>
      <c r="B30" s="45">
        <v>1</v>
      </c>
      <c r="C30" s="45">
        <v>5</v>
      </c>
      <c r="D30" s="45">
        <v>1</v>
      </c>
      <c r="E30" s="25" t="s">
        <v>234</v>
      </c>
      <c r="F30" s="45" t="s">
        <v>249</v>
      </c>
      <c r="G30" s="25">
        <v>5</v>
      </c>
      <c r="H30" s="79">
        <v>15759</v>
      </c>
      <c r="I30" s="45">
        <v>0.65</v>
      </c>
      <c r="J30" s="79">
        <f t="shared" si="1"/>
        <v>11134.52145</v>
      </c>
    </row>
    <row r="31" spans="1:10" x14ac:dyDescent="0.25">
      <c r="A31" s="45">
        <v>5</v>
      </c>
      <c r="B31" s="45">
        <v>1</v>
      </c>
      <c r="C31" s="45">
        <v>6</v>
      </c>
      <c r="D31" s="45">
        <v>1</v>
      </c>
      <c r="E31" s="25" t="s">
        <v>234</v>
      </c>
      <c r="F31" s="45" t="s">
        <v>249</v>
      </c>
      <c r="G31" s="25">
        <v>6</v>
      </c>
      <c r="H31" s="79">
        <v>15759</v>
      </c>
      <c r="I31" s="45">
        <v>0.65</v>
      </c>
      <c r="J31" s="79">
        <f t="shared" si="1"/>
        <v>11134.52145</v>
      </c>
    </row>
    <row r="32" spans="1:10" x14ac:dyDescent="0.25">
      <c r="A32" s="172" t="s">
        <v>235</v>
      </c>
      <c r="B32" s="172"/>
      <c r="C32" s="172"/>
      <c r="D32" s="172"/>
      <c r="E32" s="172"/>
      <c r="F32" s="172"/>
      <c r="G32" s="172"/>
      <c r="H32" s="172"/>
      <c r="I32" s="172"/>
      <c r="J32" s="172"/>
    </row>
    <row r="33" spans="1:10" x14ac:dyDescent="0.25">
      <c r="A33" s="45">
        <v>3</v>
      </c>
      <c r="B33" s="45">
        <v>1</v>
      </c>
      <c r="C33" s="45">
        <v>1</v>
      </c>
      <c r="D33" s="45">
        <v>1</v>
      </c>
      <c r="E33" s="25" t="s">
        <v>233</v>
      </c>
      <c r="F33" s="45" t="s">
        <v>249</v>
      </c>
      <c r="G33" s="25">
        <v>1</v>
      </c>
      <c r="H33" s="79">
        <v>20450</v>
      </c>
      <c r="I33" s="45">
        <v>0.65</v>
      </c>
      <c r="J33" s="79">
        <f t="shared" ref="J33:J38" si="2">I33*H33*1.087</f>
        <v>14448.9475</v>
      </c>
    </row>
    <row r="34" spans="1:10" x14ac:dyDescent="0.25">
      <c r="A34" s="45">
        <v>3</v>
      </c>
      <c r="B34" s="45">
        <v>1</v>
      </c>
      <c r="C34" s="45">
        <v>2</v>
      </c>
      <c r="D34" s="45">
        <v>1</v>
      </c>
      <c r="E34" s="25" t="s">
        <v>233</v>
      </c>
      <c r="F34" s="45" t="s">
        <v>249</v>
      </c>
      <c r="G34" s="25">
        <v>2</v>
      </c>
      <c r="H34" s="79">
        <v>20450</v>
      </c>
      <c r="I34" s="45">
        <v>0.65</v>
      </c>
      <c r="J34" s="79">
        <f t="shared" si="2"/>
        <v>14448.9475</v>
      </c>
    </row>
    <row r="35" spans="1:10" x14ac:dyDescent="0.25">
      <c r="A35" s="45">
        <v>3</v>
      </c>
      <c r="B35" s="45">
        <v>1</v>
      </c>
      <c r="C35" s="45">
        <v>3</v>
      </c>
      <c r="D35" s="45">
        <v>1</v>
      </c>
      <c r="E35" s="25" t="s">
        <v>233</v>
      </c>
      <c r="F35" s="45" t="s">
        <v>249</v>
      </c>
      <c r="G35" s="25">
        <v>3</v>
      </c>
      <c r="H35" s="79">
        <v>20450</v>
      </c>
      <c r="I35" s="45">
        <v>0.65</v>
      </c>
      <c r="J35" s="79">
        <f t="shared" si="2"/>
        <v>14448.9475</v>
      </c>
    </row>
    <row r="36" spans="1:10" x14ac:dyDescent="0.25">
      <c r="A36" s="45">
        <v>3</v>
      </c>
      <c r="B36" s="45">
        <v>1</v>
      </c>
      <c r="C36" s="45">
        <v>4</v>
      </c>
      <c r="D36" s="45">
        <v>1</v>
      </c>
      <c r="E36" s="25" t="s">
        <v>233</v>
      </c>
      <c r="F36" s="45" t="s">
        <v>249</v>
      </c>
      <c r="G36" s="25">
        <v>4</v>
      </c>
      <c r="H36" s="79">
        <v>20450</v>
      </c>
      <c r="I36" s="45">
        <v>0.65</v>
      </c>
      <c r="J36" s="79">
        <f t="shared" si="2"/>
        <v>14448.9475</v>
      </c>
    </row>
    <row r="37" spans="1:10" x14ac:dyDescent="0.25">
      <c r="A37" s="45">
        <v>3</v>
      </c>
      <c r="B37" s="45">
        <v>1</v>
      </c>
      <c r="C37" s="45">
        <v>5</v>
      </c>
      <c r="D37" s="45">
        <v>1</v>
      </c>
      <c r="E37" s="25" t="s">
        <v>233</v>
      </c>
      <c r="F37" s="45" t="s">
        <v>249</v>
      </c>
      <c r="G37" s="25">
        <v>5</v>
      </c>
      <c r="H37" s="79">
        <v>20450</v>
      </c>
      <c r="I37" s="45">
        <v>0.65</v>
      </c>
      <c r="J37" s="79">
        <f t="shared" si="2"/>
        <v>14448.9475</v>
      </c>
    </row>
    <row r="38" spans="1:10" x14ac:dyDescent="0.25">
      <c r="A38" s="45">
        <v>3</v>
      </c>
      <c r="B38" s="45">
        <v>1</v>
      </c>
      <c r="C38" s="45">
        <v>6</v>
      </c>
      <c r="D38" s="45">
        <v>1</v>
      </c>
      <c r="E38" s="25" t="s">
        <v>233</v>
      </c>
      <c r="F38" s="45" t="s">
        <v>249</v>
      </c>
      <c r="G38" s="25">
        <v>6</v>
      </c>
      <c r="H38" s="79">
        <v>20450</v>
      </c>
      <c r="I38" s="45">
        <v>0.65</v>
      </c>
      <c r="J38" s="79">
        <f t="shared" si="2"/>
        <v>14448.9475</v>
      </c>
    </row>
    <row r="39" spans="1:10" x14ac:dyDescent="0.25">
      <c r="A39" s="172" t="s">
        <v>235</v>
      </c>
      <c r="B39" s="172"/>
      <c r="C39" s="172"/>
      <c r="D39" s="172"/>
      <c r="E39" s="172"/>
      <c r="F39" s="172"/>
      <c r="G39" s="172"/>
      <c r="H39" s="172"/>
      <c r="I39" s="172"/>
      <c r="J39" s="172"/>
    </row>
    <row r="40" spans="1:10" x14ac:dyDescent="0.25">
      <c r="A40" s="45">
        <v>5</v>
      </c>
      <c r="B40" s="45">
        <v>1</v>
      </c>
      <c r="C40" s="45">
        <v>1</v>
      </c>
      <c r="D40" s="45">
        <v>1</v>
      </c>
      <c r="E40" s="25" t="s">
        <v>234</v>
      </c>
      <c r="F40" s="45" t="s">
        <v>249</v>
      </c>
      <c r="G40" s="25">
        <v>1</v>
      </c>
      <c r="H40" s="79">
        <v>56733</v>
      </c>
      <c r="I40" s="45">
        <v>0.65</v>
      </c>
      <c r="J40" s="79">
        <f t="shared" ref="J40:J45" si="3">I40*H40*1.087</f>
        <v>40084.701150000001</v>
      </c>
    </row>
    <row r="41" spans="1:10" x14ac:dyDescent="0.25">
      <c r="A41" s="45">
        <v>5</v>
      </c>
      <c r="B41" s="45">
        <v>1</v>
      </c>
      <c r="C41" s="45">
        <v>2</v>
      </c>
      <c r="D41" s="45">
        <v>1</v>
      </c>
      <c r="E41" s="25" t="s">
        <v>234</v>
      </c>
      <c r="F41" s="45" t="s">
        <v>249</v>
      </c>
      <c r="G41" s="25">
        <v>2</v>
      </c>
      <c r="H41" s="79">
        <v>22273</v>
      </c>
      <c r="I41" s="45">
        <v>0.65</v>
      </c>
      <c r="J41" s="79">
        <f t="shared" si="3"/>
        <v>15736.988150000001</v>
      </c>
    </row>
    <row r="42" spans="1:10" x14ac:dyDescent="0.25">
      <c r="A42" s="45">
        <v>5</v>
      </c>
      <c r="B42" s="45">
        <v>1</v>
      </c>
      <c r="C42" s="45">
        <v>3</v>
      </c>
      <c r="D42" s="45">
        <v>1</v>
      </c>
      <c r="E42" s="25" t="s">
        <v>234</v>
      </c>
      <c r="F42" s="45" t="s">
        <v>249</v>
      </c>
      <c r="G42" s="25">
        <v>3</v>
      </c>
      <c r="H42" s="79">
        <v>18385</v>
      </c>
      <c r="I42" s="45">
        <v>0.65</v>
      </c>
      <c r="J42" s="79">
        <f t="shared" si="3"/>
        <v>12989.92175</v>
      </c>
    </row>
    <row r="43" spans="1:10" x14ac:dyDescent="0.25">
      <c r="A43" s="45">
        <v>5</v>
      </c>
      <c r="B43" s="45">
        <v>1</v>
      </c>
      <c r="C43" s="45">
        <v>4</v>
      </c>
      <c r="D43" s="45">
        <v>1</v>
      </c>
      <c r="E43" s="25" t="s">
        <v>234</v>
      </c>
      <c r="F43" s="45" t="s">
        <v>249</v>
      </c>
      <c r="G43" s="25">
        <v>4</v>
      </c>
      <c r="H43" s="79">
        <v>12607</v>
      </c>
      <c r="I43" s="45">
        <v>0.65</v>
      </c>
      <c r="J43" s="79">
        <f t="shared" si="3"/>
        <v>8907.4758500000007</v>
      </c>
    </row>
    <row r="44" spans="1:10" x14ac:dyDescent="0.25">
      <c r="A44" s="55">
        <v>5</v>
      </c>
      <c r="B44" s="55">
        <v>1</v>
      </c>
      <c r="C44" s="55">
        <v>5</v>
      </c>
      <c r="D44" s="55">
        <v>1</v>
      </c>
      <c r="E44" s="25" t="s">
        <v>234</v>
      </c>
      <c r="F44" s="55" t="s">
        <v>249</v>
      </c>
      <c r="G44" s="25">
        <v>5</v>
      </c>
      <c r="H44" s="79">
        <v>12607</v>
      </c>
      <c r="I44" s="55">
        <v>0.65</v>
      </c>
      <c r="J44" s="79">
        <f t="shared" si="3"/>
        <v>8907.4758500000007</v>
      </c>
    </row>
    <row r="45" spans="1:10" x14ac:dyDescent="0.25">
      <c r="A45" s="55">
        <v>5</v>
      </c>
      <c r="B45" s="55">
        <v>1</v>
      </c>
      <c r="C45" s="55">
        <v>6</v>
      </c>
      <c r="D45" s="55">
        <v>1</v>
      </c>
      <c r="E45" s="25" t="s">
        <v>234</v>
      </c>
      <c r="F45" s="55" t="s">
        <v>249</v>
      </c>
      <c r="G45" s="25">
        <v>6</v>
      </c>
      <c r="H45" s="79">
        <v>12607</v>
      </c>
      <c r="I45" s="55">
        <v>0.65</v>
      </c>
      <c r="J45" s="79">
        <f t="shared" si="3"/>
        <v>8907.4758500000007</v>
      </c>
    </row>
    <row r="46" spans="1:10" ht="15.75" thickBot="1" x14ac:dyDescent="0.3">
      <c r="A46" s="180"/>
      <c r="B46" s="180"/>
      <c r="C46" s="180"/>
      <c r="D46" s="180"/>
      <c r="E46" s="180"/>
      <c r="F46" s="180"/>
      <c r="G46" s="180"/>
      <c r="H46" s="180"/>
      <c r="I46" s="180"/>
      <c r="J46" s="180"/>
    </row>
    <row r="47" spans="1:10" ht="20.25" customHeight="1" x14ac:dyDescent="0.25">
      <c r="A47" s="323" t="s">
        <v>114</v>
      </c>
      <c r="B47" s="324"/>
      <c r="C47" s="324"/>
      <c r="D47" s="324"/>
      <c r="E47" s="324"/>
      <c r="F47" s="324"/>
      <c r="G47" s="324"/>
      <c r="H47" s="324"/>
      <c r="I47" s="324"/>
      <c r="J47" s="325"/>
    </row>
    <row r="48" spans="1:10" ht="15.75" thickBot="1" x14ac:dyDescent="0.3">
      <c r="A48" s="333" t="s">
        <v>115</v>
      </c>
      <c r="B48" s="334"/>
      <c r="C48" s="334"/>
      <c r="D48" s="334"/>
      <c r="E48" s="334"/>
      <c r="F48" s="334"/>
      <c r="G48" s="334"/>
      <c r="H48" s="334"/>
      <c r="I48" s="334"/>
      <c r="J48" s="335"/>
    </row>
    <row r="49" spans="1:10" ht="21" customHeight="1" x14ac:dyDescent="0.25">
      <c r="A49" s="301" t="s">
        <v>220</v>
      </c>
      <c r="B49" s="304" t="s">
        <v>221</v>
      </c>
      <c r="C49" s="304" t="s">
        <v>222</v>
      </c>
      <c r="D49" s="304" t="s">
        <v>139</v>
      </c>
      <c r="E49" s="291"/>
      <c r="F49" s="292"/>
      <c r="G49" s="292"/>
      <c r="H49" s="292"/>
      <c r="I49" s="292"/>
      <c r="J49" s="293"/>
    </row>
    <row r="50" spans="1:10" ht="19.5" customHeight="1" x14ac:dyDescent="0.25">
      <c r="A50" s="302"/>
      <c r="B50" s="305"/>
      <c r="C50" s="305"/>
      <c r="D50" s="305"/>
      <c r="E50" s="151" t="s">
        <v>223</v>
      </c>
      <c r="F50" s="151"/>
      <c r="G50" s="151"/>
      <c r="H50" s="151"/>
      <c r="I50" s="151"/>
      <c r="J50" s="294"/>
    </row>
    <row r="51" spans="1:10" ht="18.75" customHeight="1" x14ac:dyDescent="0.25">
      <c r="A51" s="302"/>
      <c r="B51" s="305"/>
      <c r="C51" s="305"/>
      <c r="D51" s="305"/>
      <c r="E51" s="151" t="s">
        <v>224</v>
      </c>
      <c r="F51" s="151"/>
      <c r="G51" s="151"/>
      <c r="H51" s="151"/>
      <c r="I51" s="151"/>
      <c r="J51" s="294"/>
    </row>
    <row r="52" spans="1:10" x14ac:dyDescent="0.25">
      <c r="A52" s="302"/>
      <c r="B52" s="305"/>
      <c r="C52" s="305"/>
      <c r="D52" s="305"/>
      <c r="E52" s="151"/>
      <c r="F52" s="151"/>
      <c r="G52" s="151"/>
      <c r="H52" s="151"/>
      <c r="I52" s="151"/>
      <c r="J52" s="294"/>
    </row>
    <row r="53" spans="1:10" ht="15.75" thickBot="1" x14ac:dyDescent="0.3">
      <c r="A53" s="303"/>
      <c r="B53" s="306"/>
      <c r="C53" s="306" t="s">
        <v>141</v>
      </c>
      <c r="D53" s="306" t="s">
        <v>142</v>
      </c>
      <c r="E53" s="295"/>
      <c r="F53" s="153"/>
      <c r="G53" s="153"/>
      <c r="H53" s="153"/>
      <c r="I53" s="153"/>
      <c r="J53" s="160"/>
    </row>
    <row r="54" spans="1:10" ht="25.5" x14ac:dyDescent="0.25">
      <c r="A54" s="321" t="s">
        <v>145</v>
      </c>
      <c r="B54" s="322"/>
      <c r="C54" s="322"/>
      <c r="D54" s="322"/>
      <c r="E54" s="33" t="s">
        <v>220</v>
      </c>
      <c r="F54" s="33" t="s">
        <v>225</v>
      </c>
      <c r="G54" s="33" t="s">
        <v>222</v>
      </c>
      <c r="H54" s="34" t="s">
        <v>226</v>
      </c>
      <c r="I54" s="33" t="s">
        <v>227</v>
      </c>
      <c r="J54" s="35" t="s">
        <v>228</v>
      </c>
    </row>
    <row r="55" spans="1:10" x14ac:dyDescent="0.25">
      <c r="A55" s="45">
        <v>7</v>
      </c>
      <c r="B55" s="45">
        <v>1</v>
      </c>
      <c r="C55" s="45">
        <v>1</v>
      </c>
      <c r="D55" s="45">
        <v>1</v>
      </c>
      <c r="E55" s="25" t="s">
        <v>236</v>
      </c>
      <c r="F55" s="45" t="s">
        <v>249</v>
      </c>
      <c r="G55" s="25">
        <v>1</v>
      </c>
      <c r="H55" s="79">
        <v>6587</v>
      </c>
      <c r="I55" s="45">
        <v>0.65</v>
      </c>
      <c r="J55" s="79">
        <f>I55*H55*1.087</f>
        <v>4654.0448500000002</v>
      </c>
    </row>
    <row r="56" spans="1:10" x14ac:dyDescent="0.25">
      <c r="A56" s="45">
        <v>7</v>
      </c>
      <c r="B56" s="45">
        <v>1</v>
      </c>
      <c r="C56" s="45">
        <v>2</v>
      </c>
      <c r="D56" s="45">
        <v>1</v>
      </c>
      <c r="E56" s="25" t="s">
        <v>236</v>
      </c>
      <c r="F56" s="45" t="s">
        <v>249</v>
      </c>
      <c r="G56" s="25">
        <v>2</v>
      </c>
      <c r="H56" s="79">
        <v>5270</v>
      </c>
      <c r="I56" s="45">
        <v>0.65</v>
      </c>
      <c r="J56" s="79">
        <f>I56*H56*1.087</f>
        <v>3723.5184999999997</v>
      </c>
    </row>
    <row r="57" spans="1:10" x14ac:dyDescent="0.25">
      <c r="A57" s="45">
        <v>7</v>
      </c>
      <c r="B57" s="45">
        <v>1</v>
      </c>
      <c r="C57" s="45">
        <v>3</v>
      </c>
      <c r="D57" s="45">
        <v>1</v>
      </c>
      <c r="E57" s="25" t="s">
        <v>236</v>
      </c>
      <c r="F57" s="45" t="s">
        <v>249</v>
      </c>
      <c r="G57" s="25">
        <v>3</v>
      </c>
      <c r="H57" s="79">
        <v>4216</v>
      </c>
      <c r="I57" s="45">
        <v>0.65</v>
      </c>
      <c r="J57" s="79">
        <f>I57*H57*1.087</f>
        <v>2978.8148000000001</v>
      </c>
    </row>
    <row r="58" spans="1:10" x14ac:dyDescent="0.25">
      <c r="A58" s="45">
        <v>7</v>
      </c>
      <c r="B58" s="45">
        <v>1</v>
      </c>
      <c r="C58" s="45">
        <v>4</v>
      </c>
      <c r="D58" s="45">
        <v>1</v>
      </c>
      <c r="E58" s="25" t="s">
        <v>236</v>
      </c>
      <c r="F58" s="45" t="s">
        <v>249</v>
      </c>
      <c r="G58" s="25">
        <v>4</v>
      </c>
      <c r="H58" s="79">
        <v>3373</v>
      </c>
      <c r="I58" s="45">
        <v>0.65</v>
      </c>
      <c r="J58" s="79">
        <f>I58*H58*1.087</f>
        <v>2383.1931500000001</v>
      </c>
    </row>
    <row r="59" spans="1:10" x14ac:dyDescent="0.25">
      <c r="A59" s="329"/>
      <c r="B59" s="308"/>
      <c r="C59" s="308"/>
      <c r="D59" s="308"/>
      <c r="E59" s="308"/>
      <c r="F59" s="308"/>
      <c r="G59" s="308"/>
      <c r="H59" s="308"/>
      <c r="I59" s="308"/>
      <c r="J59" s="330"/>
    </row>
    <row r="60" spans="1:10" x14ac:dyDescent="0.25">
      <c r="A60" s="45">
        <v>8</v>
      </c>
      <c r="B60" s="45">
        <v>1</v>
      </c>
      <c r="C60" s="45">
        <v>1</v>
      </c>
      <c r="D60" s="45">
        <v>1</v>
      </c>
      <c r="E60" s="25" t="s">
        <v>237</v>
      </c>
      <c r="F60" s="45" t="s">
        <v>249</v>
      </c>
      <c r="G60" s="25">
        <v>1</v>
      </c>
      <c r="H60" s="79">
        <v>1702</v>
      </c>
      <c r="I60" s="45">
        <v>0.5</v>
      </c>
      <c r="J60" s="79">
        <f>I60*H60*1.087</f>
        <v>925.03699999999992</v>
      </c>
    </row>
    <row r="61" spans="1:10" x14ac:dyDescent="0.25">
      <c r="A61" s="45">
        <v>8</v>
      </c>
      <c r="B61" s="45">
        <v>1</v>
      </c>
      <c r="C61" s="45">
        <v>2</v>
      </c>
      <c r="D61" s="45">
        <v>1</v>
      </c>
      <c r="E61" s="25" t="s">
        <v>237</v>
      </c>
      <c r="F61" s="45" t="s">
        <v>249</v>
      </c>
      <c r="G61" s="25">
        <v>2</v>
      </c>
      <c r="H61" s="79">
        <v>1391</v>
      </c>
      <c r="I61" s="45">
        <v>0.5</v>
      </c>
      <c r="J61" s="79">
        <f>I61*H61*1.087</f>
        <v>756.00850000000003</v>
      </c>
    </row>
    <row r="62" spans="1:10" x14ac:dyDescent="0.25">
      <c r="A62" s="45">
        <v>8</v>
      </c>
      <c r="B62" s="45">
        <v>1</v>
      </c>
      <c r="C62" s="45">
        <v>3</v>
      </c>
      <c r="D62" s="45">
        <v>1</v>
      </c>
      <c r="E62" s="25" t="s">
        <v>237</v>
      </c>
      <c r="F62" s="45" t="s">
        <v>249</v>
      </c>
      <c r="G62" s="25">
        <v>3</v>
      </c>
      <c r="H62" s="79">
        <v>1206</v>
      </c>
      <c r="I62" s="45">
        <v>0.5</v>
      </c>
      <c r="J62" s="79">
        <f>I62*H62*1.087</f>
        <v>655.46100000000001</v>
      </c>
    </row>
    <row r="63" spans="1:10" x14ac:dyDescent="0.25">
      <c r="A63" s="45">
        <v>8</v>
      </c>
      <c r="B63" s="45">
        <v>1</v>
      </c>
      <c r="C63" s="45">
        <v>4</v>
      </c>
      <c r="D63" s="45">
        <v>1</v>
      </c>
      <c r="E63" s="25" t="s">
        <v>237</v>
      </c>
      <c r="F63" s="45" t="s">
        <v>249</v>
      </c>
      <c r="G63" s="25">
        <v>4</v>
      </c>
      <c r="H63" s="79">
        <v>428</v>
      </c>
      <c r="I63" s="45">
        <v>0.5</v>
      </c>
      <c r="J63" s="79">
        <f>I63*H63*1.087</f>
        <v>232.61799999999999</v>
      </c>
    </row>
    <row r="64" spans="1:10" x14ac:dyDescent="0.25">
      <c r="A64" s="43"/>
      <c r="B64" s="331" t="s">
        <v>250</v>
      </c>
      <c r="C64" s="331"/>
      <c r="D64" s="331"/>
      <c r="E64" s="331"/>
      <c r="F64" s="331"/>
      <c r="G64" s="331"/>
      <c r="H64" s="331"/>
      <c r="I64" s="331"/>
      <c r="J64" s="332"/>
    </row>
    <row r="65" spans="1:10" x14ac:dyDescent="0.25">
      <c r="A65" s="50"/>
      <c r="B65" s="331" t="s">
        <v>251</v>
      </c>
      <c r="C65" s="331"/>
      <c r="D65" s="331"/>
      <c r="E65" s="331"/>
      <c r="F65" s="331"/>
      <c r="G65" s="331"/>
      <c r="H65" s="331"/>
      <c r="I65" s="331"/>
      <c r="J65" s="332"/>
    </row>
    <row r="66" spans="1:10" x14ac:dyDescent="0.25">
      <c r="A66" s="50"/>
      <c r="B66" s="331"/>
      <c r="C66" s="331"/>
      <c r="D66" s="331"/>
      <c r="E66" s="331"/>
      <c r="F66" s="331"/>
      <c r="G66" s="331"/>
      <c r="H66" s="331"/>
      <c r="I66" s="331"/>
      <c r="J66" s="332"/>
    </row>
    <row r="67" spans="1:10" x14ac:dyDescent="0.25">
      <c r="A67" s="43"/>
      <c r="B67" s="331" t="s">
        <v>240</v>
      </c>
      <c r="C67" s="331"/>
      <c r="D67" s="331"/>
      <c r="E67" s="331"/>
      <c r="F67" s="331"/>
      <c r="G67" s="331"/>
      <c r="H67" s="331"/>
      <c r="I67" s="331"/>
      <c r="J67" s="332"/>
    </row>
    <row r="68" spans="1:10" x14ac:dyDescent="0.25">
      <c r="A68" s="50"/>
      <c r="B68" s="331" t="s">
        <v>241</v>
      </c>
      <c r="C68" s="331"/>
      <c r="D68" s="331"/>
      <c r="E68" s="331"/>
      <c r="F68" s="331"/>
      <c r="G68" s="331"/>
      <c r="H68" s="331"/>
      <c r="I68" s="331"/>
      <c r="J68" s="332"/>
    </row>
    <row r="69" spans="1:10" x14ac:dyDescent="0.25">
      <c r="A69" s="50"/>
      <c r="B69" s="331" t="s">
        <v>242</v>
      </c>
      <c r="C69" s="331"/>
      <c r="D69" s="331"/>
      <c r="E69" s="331"/>
      <c r="F69" s="331"/>
      <c r="G69" s="331"/>
      <c r="H69" s="331"/>
      <c r="I69" s="331"/>
      <c r="J69" s="332"/>
    </row>
    <row r="70" spans="1:10" x14ac:dyDescent="0.25">
      <c r="A70" s="50"/>
      <c r="B70" s="67"/>
      <c r="C70" s="67"/>
      <c r="D70" s="67"/>
      <c r="E70" s="68"/>
      <c r="F70" s="68"/>
      <c r="G70" s="68"/>
      <c r="H70" s="82"/>
      <c r="I70" s="68"/>
      <c r="J70" s="46"/>
    </row>
    <row r="71" spans="1:10" x14ac:dyDescent="0.25">
      <c r="A71" s="43"/>
      <c r="B71" s="83" t="s">
        <v>252</v>
      </c>
      <c r="C71" s="83"/>
      <c r="D71" s="83"/>
      <c r="E71" s="83"/>
      <c r="F71" s="83"/>
      <c r="G71" s="83"/>
      <c r="H71" s="83"/>
      <c r="I71" s="83"/>
      <c r="J71" s="84" t="s">
        <v>244</v>
      </c>
    </row>
    <row r="72" spans="1:10" x14ac:dyDescent="0.25">
      <c r="A72" s="50"/>
      <c r="B72" s="83" t="s">
        <v>253</v>
      </c>
      <c r="C72" s="83"/>
      <c r="D72" s="83"/>
      <c r="E72" s="83"/>
      <c r="F72" s="83"/>
      <c r="G72" s="83"/>
      <c r="H72" s="83"/>
      <c r="I72" s="83"/>
      <c r="J72" s="84" t="s">
        <v>246</v>
      </c>
    </row>
    <row r="73" spans="1:10" x14ac:dyDescent="0.25">
      <c r="A73" s="50"/>
      <c r="B73" s="83" t="s">
        <v>254</v>
      </c>
      <c r="C73" s="83"/>
      <c r="D73" s="83"/>
      <c r="E73" s="83"/>
      <c r="F73" s="83"/>
      <c r="G73" s="83"/>
      <c r="H73" s="83"/>
      <c r="I73" s="83"/>
      <c r="J73" s="84" t="s">
        <v>248</v>
      </c>
    </row>
    <row r="74" spans="1:10" x14ac:dyDescent="0.25">
      <c r="A74" s="85"/>
      <c r="B74" s="86"/>
      <c r="C74" s="86"/>
      <c r="D74" s="86"/>
      <c r="E74" s="87"/>
      <c r="F74" s="87"/>
      <c r="G74" s="88"/>
      <c r="H74" s="89"/>
      <c r="I74" s="88"/>
      <c r="J74" s="90"/>
    </row>
  </sheetData>
  <mergeCells count="37">
    <mergeCell ref="B69:J69"/>
    <mergeCell ref="A39:J39"/>
    <mergeCell ref="A46:J46"/>
    <mergeCell ref="A59:J59"/>
    <mergeCell ref="B64:J64"/>
    <mergeCell ref="B65:J65"/>
    <mergeCell ref="B66:J66"/>
    <mergeCell ref="B67:J67"/>
    <mergeCell ref="B68:J68"/>
    <mergeCell ref="A47:J47"/>
    <mergeCell ref="A48:J48"/>
    <mergeCell ref="A49:A53"/>
    <mergeCell ref="B49:B53"/>
    <mergeCell ref="C49:C53"/>
    <mergeCell ref="D49:D53"/>
    <mergeCell ref="E49:J49"/>
    <mergeCell ref="A32:J32"/>
    <mergeCell ref="A25:J25"/>
    <mergeCell ref="A1:J1"/>
    <mergeCell ref="A2:J2"/>
    <mergeCell ref="A3:A7"/>
    <mergeCell ref="B3:B7"/>
    <mergeCell ref="C3:C7"/>
    <mergeCell ref="D3:D7"/>
    <mergeCell ref="E3:J3"/>
    <mergeCell ref="E4:J4"/>
    <mergeCell ref="E5:J5"/>
    <mergeCell ref="E6:J6"/>
    <mergeCell ref="E7:J7"/>
    <mergeCell ref="A8:D8"/>
    <mergeCell ref="A13:J13"/>
    <mergeCell ref="A18:J18"/>
    <mergeCell ref="E50:J50"/>
    <mergeCell ref="E51:J51"/>
    <mergeCell ref="E52:J52"/>
    <mergeCell ref="E53:J53"/>
    <mergeCell ref="A54:D54"/>
  </mergeCells>
  <pageMargins left="0.7" right="0.7" top="0.75" bottom="0.75" header="0.3" footer="0.3"/>
  <pageSetup scale="93" orientation="portrait" r:id="rId1"/>
  <rowBreaks count="1" manualBreakCount="1">
    <brk id="46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75"/>
  <sheetViews>
    <sheetView tabSelected="1" view="pageBreakPreview" topLeftCell="A58" zoomScale="110" zoomScaleNormal="100" zoomScaleSheetLayoutView="110" workbookViewId="0">
      <selection activeCell="A2" sqref="A2:G2"/>
    </sheetView>
  </sheetViews>
  <sheetFormatPr baseColWidth="10" defaultRowHeight="15" x14ac:dyDescent="0.25"/>
  <cols>
    <col min="1" max="1" width="4.85546875" customWidth="1"/>
    <col min="2" max="2" width="4.7109375" customWidth="1"/>
    <col min="3" max="3" width="4.42578125" customWidth="1"/>
    <col min="4" max="4" width="4.7109375" customWidth="1"/>
    <col min="5" max="5" width="27.5703125" customWidth="1"/>
    <col min="7" max="7" width="10.5703125" customWidth="1"/>
    <col min="9" max="9" width="10.140625" customWidth="1"/>
  </cols>
  <sheetData>
    <row r="1" spans="1:10" ht="20.100000000000001" customHeight="1" x14ac:dyDescent="0.25">
      <c r="A1" s="265" t="s">
        <v>114</v>
      </c>
      <c r="B1" s="266"/>
      <c r="C1" s="266"/>
      <c r="D1" s="266"/>
      <c r="E1" s="266"/>
      <c r="F1" s="266"/>
      <c r="G1" s="266"/>
      <c r="H1" s="266"/>
      <c r="I1" s="266"/>
      <c r="J1" s="267"/>
    </row>
    <row r="2" spans="1:10" ht="20.100000000000001" customHeight="1" thickBot="1" x14ac:dyDescent="0.3">
      <c r="A2" s="339" t="s">
        <v>115</v>
      </c>
      <c r="B2" s="239"/>
      <c r="C2" s="239"/>
      <c r="D2" s="239"/>
      <c r="E2" s="239"/>
      <c r="F2" s="239"/>
      <c r="G2" s="239"/>
      <c r="H2" s="239"/>
      <c r="I2" s="239"/>
      <c r="J2" s="340"/>
    </row>
    <row r="3" spans="1:10" ht="23.25" customHeight="1" x14ac:dyDescent="0.25">
      <c r="A3" s="341" t="s">
        <v>220</v>
      </c>
      <c r="B3" s="344" t="s">
        <v>221</v>
      </c>
      <c r="C3" s="344" t="s">
        <v>222</v>
      </c>
      <c r="D3" s="344" t="s">
        <v>139</v>
      </c>
      <c r="E3" s="347"/>
      <c r="F3" s="348"/>
      <c r="G3" s="348"/>
      <c r="H3" s="348"/>
      <c r="I3" s="348"/>
      <c r="J3" s="349"/>
    </row>
    <row r="4" spans="1:10" ht="17.25" customHeight="1" x14ac:dyDescent="0.25">
      <c r="A4" s="342"/>
      <c r="B4" s="345"/>
      <c r="C4" s="345"/>
      <c r="D4" s="345"/>
      <c r="E4" s="149" t="s">
        <v>223</v>
      </c>
      <c r="F4" s="151"/>
      <c r="G4" s="151"/>
      <c r="H4" s="151"/>
      <c r="I4" s="151"/>
      <c r="J4" s="294"/>
    </row>
    <row r="5" spans="1:10" ht="18.75" customHeight="1" x14ac:dyDescent="0.25">
      <c r="A5" s="342"/>
      <c r="B5" s="345"/>
      <c r="C5" s="345"/>
      <c r="D5" s="345"/>
      <c r="E5" s="149" t="s">
        <v>224</v>
      </c>
      <c r="F5" s="151"/>
      <c r="G5" s="151"/>
      <c r="H5" s="151"/>
      <c r="I5" s="151"/>
      <c r="J5" s="294"/>
    </row>
    <row r="6" spans="1:10" ht="17.25" customHeight="1" x14ac:dyDescent="0.25">
      <c r="A6" s="342"/>
      <c r="B6" s="345"/>
      <c r="C6" s="345"/>
      <c r="D6" s="345"/>
      <c r="E6" s="350"/>
      <c r="F6" s="351"/>
      <c r="G6" s="351"/>
      <c r="H6" s="351"/>
      <c r="I6" s="351"/>
      <c r="J6" s="352"/>
    </row>
    <row r="7" spans="1:10" ht="18" customHeight="1" thickBot="1" x14ac:dyDescent="0.3">
      <c r="A7" s="343"/>
      <c r="B7" s="346"/>
      <c r="C7" s="346" t="s">
        <v>141</v>
      </c>
      <c r="D7" s="346" t="s">
        <v>142</v>
      </c>
      <c r="E7" s="353"/>
      <c r="F7" s="354"/>
      <c r="G7" s="354"/>
      <c r="H7" s="354"/>
      <c r="I7" s="354"/>
      <c r="J7" s="355"/>
    </row>
    <row r="8" spans="1:10" ht="39" thickBot="1" x14ac:dyDescent="0.3">
      <c r="A8" s="157" t="s">
        <v>145</v>
      </c>
      <c r="B8" s="158"/>
      <c r="C8" s="158"/>
      <c r="D8" s="158"/>
      <c r="E8" s="36" t="s">
        <v>220</v>
      </c>
      <c r="F8" s="36" t="s">
        <v>225</v>
      </c>
      <c r="G8" s="36" t="s">
        <v>222</v>
      </c>
      <c r="H8" s="37" t="s">
        <v>226</v>
      </c>
      <c r="I8" s="36" t="s">
        <v>227</v>
      </c>
      <c r="J8" s="52" t="s">
        <v>228</v>
      </c>
    </row>
    <row r="9" spans="1:10" x14ac:dyDescent="0.25">
      <c r="A9" s="39">
        <v>1</v>
      </c>
      <c r="B9" s="39">
        <v>2</v>
      </c>
      <c r="C9" s="39">
        <v>1</v>
      </c>
      <c r="D9" s="39">
        <v>1</v>
      </c>
      <c r="E9" s="39" t="s">
        <v>229</v>
      </c>
      <c r="F9" s="39" t="s">
        <v>255</v>
      </c>
      <c r="G9" s="40">
        <v>1</v>
      </c>
      <c r="H9" s="92">
        <v>47522</v>
      </c>
      <c r="I9" s="39">
        <v>0.65</v>
      </c>
      <c r="J9" s="92">
        <f>I9*H9*1.087</f>
        <v>33576.669099999999</v>
      </c>
    </row>
    <row r="10" spans="1:10" x14ac:dyDescent="0.25">
      <c r="A10" s="45">
        <v>1</v>
      </c>
      <c r="B10" s="45">
        <v>2</v>
      </c>
      <c r="C10" s="45">
        <v>2</v>
      </c>
      <c r="D10" s="45">
        <v>1</v>
      </c>
      <c r="E10" s="45" t="s">
        <v>229</v>
      </c>
      <c r="F10" s="45" t="s">
        <v>255</v>
      </c>
      <c r="G10" s="25">
        <v>2</v>
      </c>
      <c r="H10" s="79">
        <v>35673</v>
      </c>
      <c r="I10" s="45">
        <v>0.65</v>
      </c>
      <c r="J10" s="92">
        <f>I10*H10*1.087</f>
        <v>25204.758150000001</v>
      </c>
    </row>
    <row r="11" spans="1:10" x14ac:dyDescent="0.25">
      <c r="A11" s="45">
        <v>1</v>
      </c>
      <c r="B11" s="45">
        <v>2</v>
      </c>
      <c r="C11" s="45">
        <v>3</v>
      </c>
      <c r="D11" s="45">
        <v>1</v>
      </c>
      <c r="E11" s="45" t="s">
        <v>229</v>
      </c>
      <c r="F11" s="45" t="s">
        <v>255</v>
      </c>
      <c r="G11" s="25">
        <v>3</v>
      </c>
      <c r="H11" s="79">
        <v>17958</v>
      </c>
      <c r="I11" s="45">
        <v>0.65</v>
      </c>
      <c r="J11" s="92">
        <f>I11*H11*1.087</f>
        <v>12688.224900000001</v>
      </c>
    </row>
    <row r="12" spans="1:10" x14ac:dyDescent="0.25">
      <c r="A12" s="45">
        <v>1</v>
      </c>
      <c r="B12" s="45">
        <v>2</v>
      </c>
      <c r="C12" s="45">
        <v>4</v>
      </c>
      <c r="D12" s="45">
        <v>1</v>
      </c>
      <c r="E12" s="45" t="s">
        <v>229</v>
      </c>
      <c r="F12" s="45" t="s">
        <v>255</v>
      </c>
      <c r="G12" s="25">
        <v>4</v>
      </c>
      <c r="H12" s="79">
        <v>8234</v>
      </c>
      <c r="I12" s="45">
        <v>0.65</v>
      </c>
      <c r="J12" s="92">
        <f>I12*H12*1.087</f>
        <v>5817.7327000000005</v>
      </c>
    </row>
    <row r="13" spans="1:10" x14ac:dyDescent="0.25">
      <c r="A13" s="336"/>
      <c r="B13" s="337"/>
      <c r="C13" s="337"/>
      <c r="D13" s="337"/>
      <c r="E13" s="337"/>
      <c r="F13" s="337"/>
      <c r="G13" s="337"/>
      <c r="H13" s="337"/>
      <c r="I13" s="337"/>
      <c r="J13" s="338"/>
    </row>
    <row r="14" spans="1:10" x14ac:dyDescent="0.25">
      <c r="A14" s="45">
        <v>2</v>
      </c>
      <c r="B14" s="45">
        <v>2</v>
      </c>
      <c r="C14" s="45">
        <v>1</v>
      </c>
      <c r="D14" s="45">
        <v>1</v>
      </c>
      <c r="E14" s="45" t="s">
        <v>231</v>
      </c>
      <c r="F14" s="45" t="s">
        <v>255</v>
      </c>
      <c r="G14" s="45">
        <v>1</v>
      </c>
      <c r="H14" s="79">
        <v>33265</v>
      </c>
      <c r="I14" s="45">
        <v>0.65</v>
      </c>
      <c r="J14" s="79">
        <f>I14*H14*1.087</f>
        <v>23503.385749999998</v>
      </c>
    </row>
    <row r="15" spans="1:10" x14ac:dyDescent="0.25">
      <c r="A15" s="45">
        <v>2</v>
      </c>
      <c r="B15" s="45">
        <v>2</v>
      </c>
      <c r="C15" s="45">
        <v>2</v>
      </c>
      <c r="D15" s="45">
        <v>1</v>
      </c>
      <c r="E15" s="45" t="s">
        <v>231</v>
      </c>
      <c r="F15" s="45" t="s">
        <v>255</v>
      </c>
      <c r="G15" s="25">
        <v>2</v>
      </c>
      <c r="H15" s="79">
        <v>24971</v>
      </c>
      <c r="I15" s="45">
        <v>0.65</v>
      </c>
      <c r="J15" s="79">
        <f>I15*H15*1.087</f>
        <v>17643.260050000001</v>
      </c>
    </row>
    <row r="16" spans="1:10" x14ac:dyDescent="0.25">
      <c r="A16" s="45">
        <v>2</v>
      </c>
      <c r="B16" s="45">
        <v>2</v>
      </c>
      <c r="C16" s="45">
        <v>3</v>
      </c>
      <c r="D16" s="45">
        <v>1</v>
      </c>
      <c r="E16" s="45" t="s">
        <v>231</v>
      </c>
      <c r="F16" s="45" t="s">
        <v>255</v>
      </c>
      <c r="G16" s="25">
        <v>3</v>
      </c>
      <c r="H16" s="79">
        <v>12570</v>
      </c>
      <c r="I16" s="45">
        <v>0.65</v>
      </c>
      <c r="J16" s="79">
        <f>I16*H16*1.087</f>
        <v>8881.3334999999988</v>
      </c>
    </row>
    <row r="17" spans="1:10" x14ac:dyDescent="0.25">
      <c r="A17" s="45">
        <v>2</v>
      </c>
      <c r="B17" s="45">
        <v>2</v>
      </c>
      <c r="C17" s="45">
        <v>4</v>
      </c>
      <c r="D17" s="45">
        <v>1</v>
      </c>
      <c r="E17" s="45" t="s">
        <v>231</v>
      </c>
      <c r="F17" s="45" t="s">
        <v>255</v>
      </c>
      <c r="G17" s="25">
        <v>4</v>
      </c>
      <c r="H17" s="79">
        <v>5764</v>
      </c>
      <c r="I17" s="45">
        <v>0.65</v>
      </c>
      <c r="J17" s="79">
        <f>I17*H17*1.087</f>
        <v>4072.5541999999996</v>
      </c>
    </row>
    <row r="18" spans="1:10" x14ac:dyDescent="0.25">
      <c r="A18" s="172" t="s">
        <v>232</v>
      </c>
      <c r="B18" s="172"/>
      <c r="C18" s="172"/>
      <c r="D18" s="172"/>
      <c r="E18" s="172"/>
      <c r="F18" s="172"/>
      <c r="G18" s="172"/>
      <c r="H18" s="172"/>
      <c r="I18" s="172"/>
      <c r="J18" s="172"/>
    </row>
    <row r="19" spans="1:10" x14ac:dyDescent="0.25">
      <c r="A19" s="45">
        <v>3</v>
      </c>
      <c r="B19" s="45">
        <v>2</v>
      </c>
      <c r="C19" s="45">
        <v>1</v>
      </c>
      <c r="D19" s="45">
        <v>1</v>
      </c>
      <c r="E19" s="25" t="s">
        <v>233</v>
      </c>
      <c r="F19" s="45" t="s">
        <v>255</v>
      </c>
      <c r="G19" s="25">
        <v>1</v>
      </c>
      <c r="H19" s="79">
        <v>20450</v>
      </c>
      <c r="I19" s="45">
        <v>0.65</v>
      </c>
      <c r="J19" s="79">
        <f t="shared" ref="J19:J24" si="0">I19*H19*1.087</f>
        <v>14448.9475</v>
      </c>
    </row>
    <row r="20" spans="1:10" x14ac:dyDescent="0.25">
      <c r="A20" s="45">
        <v>3</v>
      </c>
      <c r="B20" s="45">
        <v>2</v>
      </c>
      <c r="C20" s="45">
        <v>2</v>
      </c>
      <c r="D20" s="45">
        <v>1</v>
      </c>
      <c r="E20" s="25" t="s">
        <v>233</v>
      </c>
      <c r="F20" s="45" t="s">
        <v>255</v>
      </c>
      <c r="G20" s="25">
        <v>2</v>
      </c>
      <c r="H20" s="79">
        <v>17972</v>
      </c>
      <c r="I20" s="45">
        <v>0.65</v>
      </c>
      <c r="J20" s="79">
        <f t="shared" si="0"/>
        <v>12698.116600000001</v>
      </c>
    </row>
    <row r="21" spans="1:10" x14ac:dyDescent="0.25">
      <c r="A21" s="45">
        <v>3</v>
      </c>
      <c r="B21" s="45">
        <v>2</v>
      </c>
      <c r="C21" s="45">
        <v>3</v>
      </c>
      <c r="D21" s="45">
        <v>1</v>
      </c>
      <c r="E21" s="25" t="s">
        <v>233</v>
      </c>
      <c r="F21" s="45" t="s">
        <v>255</v>
      </c>
      <c r="G21" s="25">
        <v>3</v>
      </c>
      <c r="H21" s="79">
        <v>17972</v>
      </c>
      <c r="I21" s="45">
        <v>0.65</v>
      </c>
      <c r="J21" s="79">
        <f t="shared" si="0"/>
        <v>12698.116600000001</v>
      </c>
    </row>
    <row r="22" spans="1:10" x14ac:dyDescent="0.25">
      <c r="A22" s="45">
        <v>3</v>
      </c>
      <c r="B22" s="45">
        <v>2</v>
      </c>
      <c r="C22" s="45">
        <v>4</v>
      </c>
      <c r="D22" s="45">
        <v>1</v>
      </c>
      <c r="E22" s="25" t="s">
        <v>233</v>
      </c>
      <c r="F22" s="45" t="s">
        <v>255</v>
      </c>
      <c r="G22" s="25">
        <v>4</v>
      </c>
      <c r="H22" s="79">
        <v>17972</v>
      </c>
      <c r="I22" s="45">
        <v>0.65</v>
      </c>
      <c r="J22" s="79">
        <f t="shared" si="0"/>
        <v>12698.116600000001</v>
      </c>
    </row>
    <row r="23" spans="1:10" x14ac:dyDescent="0.25">
      <c r="A23" s="45">
        <v>3</v>
      </c>
      <c r="B23" s="45">
        <v>2</v>
      </c>
      <c r="C23" s="45">
        <v>5</v>
      </c>
      <c r="D23" s="45">
        <v>1</v>
      </c>
      <c r="E23" s="25" t="s">
        <v>233</v>
      </c>
      <c r="F23" s="45" t="s">
        <v>255</v>
      </c>
      <c r="G23" s="25">
        <v>5</v>
      </c>
      <c r="H23" s="79">
        <v>17972</v>
      </c>
      <c r="I23" s="45">
        <v>0.65</v>
      </c>
      <c r="J23" s="79">
        <f t="shared" si="0"/>
        <v>12698.116600000001</v>
      </c>
    </row>
    <row r="24" spans="1:10" x14ac:dyDescent="0.25">
      <c r="A24" s="45">
        <v>3</v>
      </c>
      <c r="B24" s="45">
        <v>2</v>
      </c>
      <c r="C24" s="45">
        <v>6</v>
      </c>
      <c r="D24" s="45">
        <v>1</v>
      </c>
      <c r="E24" s="25" t="s">
        <v>233</v>
      </c>
      <c r="F24" s="45" t="s">
        <v>255</v>
      </c>
      <c r="G24" s="25">
        <v>6</v>
      </c>
      <c r="H24" s="79">
        <v>17972</v>
      </c>
      <c r="I24" s="45">
        <v>0.65</v>
      </c>
      <c r="J24" s="79">
        <f t="shared" si="0"/>
        <v>12698.116600000001</v>
      </c>
    </row>
    <row r="25" spans="1:10" x14ac:dyDescent="0.25">
      <c r="A25" s="172" t="s">
        <v>232</v>
      </c>
      <c r="B25" s="172"/>
      <c r="C25" s="172"/>
      <c r="D25" s="172"/>
      <c r="E25" s="172"/>
      <c r="F25" s="172"/>
      <c r="G25" s="172"/>
      <c r="H25" s="172"/>
      <c r="I25" s="172"/>
      <c r="J25" s="172"/>
    </row>
    <row r="26" spans="1:10" x14ac:dyDescent="0.25">
      <c r="A26" s="45">
        <v>5</v>
      </c>
      <c r="B26" s="45">
        <v>2</v>
      </c>
      <c r="C26" s="45">
        <v>1</v>
      </c>
      <c r="D26" s="45">
        <v>1</v>
      </c>
      <c r="E26" s="25" t="s">
        <v>234</v>
      </c>
      <c r="F26" s="45" t="s">
        <v>255</v>
      </c>
      <c r="G26" s="25">
        <v>1</v>
      </c>
      <c r="H26" s="79">
        <v>60524</v>
      </c>
      <c r="I26" s="45">
        <v>0.65</v>
      </c>
      <c r="J26" s="79">
        <f t="shared" ref="J26:J31" si="1">I26*H26*1.087</f>
        <v>42763.232199999999</v>
      </c>
    </row>
    <row r="27" spans="1:10" x14ac:dyDescent="0.25">
      <c r="A27" s="45">
        <v>5</v>
      </c>
      <c r="B27" s="45">
        <v>2</v>
      </c>
      <c r="C27" s="45">
        <v>2</v>
      </c>
      <c r="D27" s="45">
        <v>1</v>
      </c>
      <c r="E27" s="25" t="s">
        <v>234</v>
      </c>
      <c r="F27" s="45" t="s">
        <v>255</v>
      </c>
      <c r="G27" s="25">
        <v>2</v>
      </c>
      <c r="H27" s="79">
        <v>26063</v>
      </c>
      <c r="I27" s="45">
        <v>0.65</v>
      </c>
      <c r="J27" s="79">
        <f t="shared" si="1"/>
        <v>18414.81265</v>
      </c>
    </row>
    <row r="28" spans="1:10" x14ac:dyDescent="0.25">
      <c r="A28" s="45">
        <v>5</v>
      </c>
      <c r="B28" s="45">
        <v>2</v>
      </c>
      <c r="C28" s="45">
        <v>3</v>
      </c>
      <c r="D28" s="45">
        <v>1</v>
      </c>
      <c r="E28" s="25" t="s">
        <v>234</v>
      </c>
      <c r="F28" s="45" t="s">
        <v>255</v>
      </c>
      <c r="G28" s="25">
        <v>3</v>
      </c>
      <c r="H28" s="79">
        <v>26265</v>
      </c>
      <c r="I28" s="45">
        <v>0.65</v>
      </c>
      <c r="J28" s="79">
        <f t="shared" si="1"/>
        <v>18557.535749999999</v>
      </c>
    </row>
    <row r="29" spans="1:10" x14ac:dyDescent="0.25">
      <c r="A29" s="45">
        <v>5</v>
      </c>
      <c r="B29" s="45">
        <v>2</v>
      </c>
      <c r="C29" s="45">
        <v>4</v>
      </c>
      <c r="D29" s="45">
        <v>1</v>
      </c>
      <c r="E29" s="25" t="s">
        <v>234</v>
      </c>
      <c r="F29" s="45" t="s">
        <v>255</v>
      </c>
      <c r="G29" s="25">
        <v>4</v>
      </c>
      <c r="H29" s="79">
        <v>15759</v>
      </c>
      <c r="I29" s="45">
        <v>0.65</v>
      </c>
      <c r="J29" s="79">
        <f t="shared" si="1"/>
        <v>11134.52145</v>
      </c>
    </row>
    <row r="30" spans="1:10" x14ac:dyDescent="0.25">
      <c r="A30" s="45">
        <v>5</v>
      </c>
      <c r="B30" s="45">
        <v>2</v>
      </c>
      <c r="C30" s="45">
        <v>5</v>
      </c>
      <c r="D30" s="45">
        <v>1</v>
      </c>
      <c r="E30" s="25" t="s">
        <v>234</v>
      </c>
      <c r="F30" s="45" t="s">
        <v>255</v>
      </c>
      <c r="G30" s="25">
        <v>5</v>
      </c>
      <c r="H30" s="79">
        <v>15759</v>
      </c>
      <c r="I30" s="45">
        <v>0.65</v>
      </c>
      <c r="J30" s="79">
        <f t="shared" si="1"/>
        <v>11134.52145</v>
      </c>
    </row>
    <row r="31" spans="1:10" x14ac:dyDescent="0.25">
      <c r="A31" s="45">
        <v>5</v>
      </c>
      <c r="B31" s="45">
        <v>2</v>
      </c>
      <c r="C31" s="45">
        <v>6</v>
      </c>
      <c r="D31" s="45">
        <v>1</v>
      </c>
      <c r="E31" s="25" t="s">
        <v>234</v>
      </c>
      <c r="F31" s="45" t="s">
        <v>255</v>
      </c>
      <c r="G31" s="25">
        <v>6</v>
      </c>
      <c r="H31" s="79">
        <v>15759</v>
      </c>
      <c r="I31" s="45">
        <v>0.65</v>
      </c>
      <c r="J31" s="79">
        <f t="shared" si="1"/>
        <v>11134.52145</v>
      </c>
    </row>
    <row r="32" spans="1:10" x14ac:dyDescent="0.25">
      <c r="A32" s="172" t="s">
        <v>235</v>
      </c>
      <c r="B32" s="172"/>
      <c r="C32" s="172"/>
      <c r="D32" s="172"/>
      <c r="E32" s="172"/>
      <c r="F32" s="172"/>
      <c r="G32" s="172"/>
      <c r="H32" s="172"/>
      <c r="I32" s="172"/>
      <c r="J32" s="172"/>
    </row>
    <row r="33" spans="1:10" x14ac:dyDescent="0.25">
      <c r="A33" s="45">
        <v>3</v>
      </c>
      <c r="B33" s="45">
        <v>2</v>
      </c>
      <c r="C33" s="45">
        <v>1</v>
      </c>
      <c r="D33" s="45">
        <v>1</v>
      </c>
      <c r="E33" s="25" t="s">
        <v>233</v>
      </c>
      <c r="F33" s="45" t="s">
        <v>255</v>
      </c>
      <c r="G33" s="25">
        <v>1</v>
      </c>
      <c r="H33" s="79">
        <v>20450</v>
      </c>
      <c r="I33" s="45">
        <v>0.65</v>
      </c>
      <c r="J33" s="79">
        <f t="shared" ref="J33:J38" si="2">I33*H33*1.087</f>
        <v>14448.9475</v>
      </c>
    </row>
    <row r="34" spans="1:10" x14ac:dyDescent="0.25">
      <c r="A34" s="45">
        <v>3</v>
      </c>
      <c r="B34" s="45">
        <v>2</v>
      </c>
      <c r="C34" s="45">
        <v>2</v>
      </c>
      <c r="D34" s="45">
        <v>1</v>
      </c>
      <c r="E34" s="25" t="s">
        <v>233</v>
      </c>
      <c r="F34" s="45" t="s">
        <v>255</v>
      </c>
      <c r="G34" s="25">
        <v>2</v>
      </c>
      <c r="H34" s="79">
        <v>20450</v>
      </c>
      <c r="I34" s="45">
        <v>0.65</v>
      </c>
      <c r="J34" s="79">
        <f t="shared" si="2"/>
        <v>14448.9475</v>
      </c>
    </row>
    <row r="35" spans="1:10" x14ac:dyDescent="0.25">
      <c r="A35" s="45">
        <v>3</v>
      </c>
      <c r="B35" s="45">
        <v>2</v>
      </c>
      <c r="C35" s="45">
        <v>3</v>
      </c>
      <c r="D35" s="45">
        <v>1</v>
      </c>
      <c r="E35" s="25" t="s">
        <v>233</v>
      </c>
      <c r="F35" s="45" t="s">
        <v>255</v>
      </c>
      <c r="G35" s="25">
        <v>3</v>
      </c>
      <c r="H35" s="79">
        <v>20450</v>
      </c>
      <c r="I35" s="45">
        <v>0.65</v>
      </c>
      <c r="J35" s="79">
        <f t="shared" si="2"/>
        <v>14448.9475</v>
      </c>
    </row>
    <row r="36" spans="1:10" x14ac:dyDescent="0.25">
      <c r="A36" s="45">
        <v>3</v>
      </c>
      <c r="B36" s="45">
        <v>2</v>
      </c>
      <c r="C36" s="45">
        <v>4</v>
      </c>
      <c r="D36" s="45">
        <v>1</v>
      </c>
      <c r="E36" s="25" t="s">
        <v>233</v>
      </c>
      <c r="F36" s="45" t="s">
        <v>255</v>
      </c>
      <c r="G36" s="25">
        <v>4</v>
      </c>
      <c r="H36" s="79">
        <v>20450</v>
      </c>
      <c r="I36" s="45">
        <v>0.65</v>
      </c>
      <c r="J36" s="79">
        <f t="shared" si="2"/>
        <v>14448.9475</v>
      </c>
    </row>
    <row r="37" spans="1:10" x14ac:dyDescent="0.25">
      <c r="A37" s="45">
        <v>3</v>
      </c>
      <c r="B37" s="45">
        <v>2</v>
      </c>
      <c r="C37" s="45">
        <v>5</v>
      </c>
      <c r="D37" s="45">
        <v>1</v>
      </c>
      <c r="E37" s="25" t="s">
        <v>233</v>
      </c>
      <c r="F37" s="45" t="s">
        <v>255</v>
      </c>
      <c r="G37" s="25">
        <v>5</v>
      </c>
      <c r="H37" s="79">
        <v>20450</v>
      </c>
      <c r="I37" s="45">
        <v>0.65</v>
      </c>
      <c r="J37" s="79">
        <f t="shared" si="2"/>
        <v>14448.9475</v>
      </c>
    </row>
    <row r="38" spans="1:10" x14ac:dyDescent="0.25">
      <c r="A38" s="45">
        <v>3</v>
      </c>
      <c r="B38" s="45">
        <v>2</v>
      </c>
      <c r="C38" s="45">
        <v>6</v>
      </c>
      <c r="D38" s="45">
        <v>1</v>
      </c>
      <c r="E38" s="25" t="s">
        <v>233</v>
      </c>
      <c r="F38" s="45" t="s">
        <v>255</v>
      </c>
      <c r="G38" s="25">
        <v>6</v>
      </c>
      <c r="H38" s="79">
        <v>20450</v>
      </c>
      <c r="I38" s="45">
        <v>0.65</v>
      </c>
      <c r="J38" s="79">
        <f t="shared" si="2"/>
        <v>14448.9475</v>
      </c>
    </row>
    <row r="39" spans="1:10" x14ac:dyDescent="0.25">
      <c r="A39" s="172" t="s">
        <v>235</v>
      </c>
      <c r="B39" s="172"/>
      <c r="C39" s="172"/>
      <c r="D39" s="172"/>
      <c r="E39" s="172"/>
      <c r="F39" s="172"/>
      <c r="G39" s="172"/>
      <c r="H39" s="172"/>
      <c r="I39" s="172"/>
      <c r="J39" s="172"/>
    </row>
    <row r="40" spans="1:10" x14ac:dyDescent="0.25">
      <c r="A40" s="45">
        <v>5</v>
      </c>
      <c r="B40" s="45">
        <v>2</v>
      </c>
      <c r="C40" s="45">
        <v>1</v>
      </c>
      <c r="D40" s="45">
        <v>1</v>
      </c>
      <c r="E40" s="25" t="s">
        <v>234</v>
      </c>
      <c r="F40" s="45" t="s">
        <v>255</v>
      </c>
      <c r="G40" s="25">
        <v>1</v>
      </c>
      <c r="H40" s="79">
        <v>56733</v>
      </c>
      <c r="I40" s="45">
        <v>0.65</v>
      </c>
      <c r="J40" s="79">
        <f t="shared" ref="J40:J45" si="3">I40*H40*1.087</f>
        <v>40084.701150000001</v>
      </c>
    </row>
    <row r="41" spans="1:10" x14ac:dyDescent="0.25">
      <c r="A41" s="45">
        <v>5</v>
      </c>
      <c r="B41" s="45">
        <v>2</v>
      </c>
      <c r="C41" s="45">
        <v>2</v>
      </c>
      <c r="D41" s="45">
        <v>1</v>
      </c>
      <c r="E41" s="25" t="s">
        <v>234</v>
      </c>
      <c r="F41" s="45" t="s">
        <v>255</v>
      </c>
      <c r="G41" s="25">
        <v>2</v>
      </c>
      <c r="H41" s="79">
        <v>22273</v>
      </c>
      <c r="I41" s="45">
        <v>0.65</v>
      </c>
      <c r="J41" s="79">
        <f t="shared" si="3"/>
        <v>15736.988150000001</v>
      </c>
    </row>
    <row r="42" spans="1:10" x14ac:dyDescent="0.25">
      <c r="A42" s="45">
        <v>5</v>
      </c>
      <c r="B42" s="45">
        <v>2</v>
      </c>
      <c r="C42" s="45">
        <v>3</v>
      </c>
      <c r="D42" s="45">
        <v>1</v>
      </c>
      <c r="E42" s="25" t="s">
        <v>234</v>
      </c>
      <c r="F42" s="45" t="s">
        <v>255</v>
      </c>
      <c r="G42" s="25">
        <v>3</v>
      </c>
      <c r="H42" s="79">
        <v>18385</v>
      </c>
      <c r="I42" s="45">
        <v>0.65</v>
      </c>
      <c r="J42" s="79">
        <f t="shared" si="3"/>
        <v>12989.92175</v>
      </c>
    </row>
    <row r="43" spans="1:10" x14ac:dyDescent="0.25">
      <c r="A43" s="45">
        <v>5</v>
      </c>
      <c r="B43" s="45">
        <v>2</v>
      </c>
      <c r="C43" s="45">
        <v>4</v>
      </c>
      <c r="D43" s="45">
        <v>1</v>
      </c>
      <c r="E43" s="25" t="s">
        <v>234</v>
      </c>
      <c r="F43" s="45" t="s">
        <v>255</v>
      </c>
      <c r="G43" s="25">
        <v>4</v>
      </c>
      <c r="H43" s="79">
        <v>12607</v>
      </c>
      <c r="I43" s="45">
        <v>0.65</v>
      </c>
      <c r="J43" s="79">
        <f t="shared" si="3"/>
        <v>8907.4758500000007</v>
      </c>
    </row>
    <row r="44" spans="1:10" x14ac:dyDescent="0.25">
      <c r="A44" s="45">
        <v>5</v>
      </c>
      <c r="B44" s="45">
        <v>2</v>
      </c>
      <c r="C44" s="45">
        <v>5</v>
      </c>
      <c r="D44" s="45">
        <v>1</v>
      </c>
      <c r="E44" s="25" t="s">
        <v>234</v>
      </c>
      <c r="F44" s="45" t="s">
        <v>255</v>
      </c>
      <c r="G44" s="25">
        <v>5</v>
      </c>
      <c r="H44" s="79">
        <v>12607</v>
      </c>
      <c r="I44" s="45">
        <v>0.65</v>
      </c>
      <c r="J44" s="79">
        <f t="shared" si="3"/>
        <v>8907.4758500000007</v>
      </c>
    </row>
    <row r="45" spans="1:10" x14ac:dyDescent="0.25">
      <c r="A45" s="45">
        <v>5</v>
      </c>
      <c r="B45" s="45">
        <v>2</v>
      </c>
      <c r="C45" s="45">
        <v>6</v>
      </c>
      <c r="D45" s="45">
        <v>1</v>
      </c>
      <c r="E45" s="25" t="s">
        <v>234</v>
      </c>
      <c r="F45" s="45" t="s">
        <v>255</v>
      </c>
      <c r="G45" s="25">
        <v>6</v>
      </c>
      <c r="H45" s="79">
        <v>12607</v>
      </c>
      <c r="I45" s="45">
        <v>0.65</v>
      </c>
      <c r="J45" s="79">
        <f t="shared" si="3"/>
        <v>8907.4758500000007</v>
      </c>
    </row>
    <row r="46" spans="1:10" ht="15.75" thickBot="1" x14ac:dyDescent="0.3">
      <c r="A46" s="162"/>
      <c r="B46" s="165"/>
      <c r="C46" s="165"/>
      <c r="D46" s="165"/>
      <c r="E46" s="165"/>
      <c r="F46" s="165"/>
      <c r="G46" s="165"/>
      <c r="H46" s="165"/>
      <c r="I46" s="165"/>
      <c r="J46" s="166"/>
    </row>
    <row r="47" spans="1:10" ht="19.5" customHeight="1" x14ac:dyDescent="0.25">
      <c r="A47" s="235" t="s">
        <v>114</v>
      </c>
      <c r="B47" s="236"/>
      <c r="C47" s="236"/>
      <c r="D47" s="236"/>
      <c r="E47" s="236"/>
      <c r="F47" s="236"/>
      <c r="G47" s="236"/>
      <c r="H47" s="236"/>
      <c r="I47" s="236"/>
      <c r="J47" s="237"/>
    </row>
    <row r="48" spans="1:10" ht="19.5" customHeight="1" thickBot="1" x14ac:dyDescent="0.3">
      <c r="A48" s="238" t="s">
        <v>115</v>
      </c>
      <c r="B48" s="239"/>
      <c r="C48" s="239"/>
      <c r="D48" s="239"/>
      <c r="E48" s="239"/>
      <c r="F48" s="239"/>
      <c r="G48" s="239"/>
      <c r="H48" s="239"/>
      <c r="I48" s="239"/>
      <c r="J48" s="240"/>
    </row>
    <row r="49" spans="1:10" ht="21.75" customHeight="1" x14ac:dyDescent="0.25">
      <c r="A49" s="341" t="s">
        <v>220</v>
      </c>
      <c r="B49" s="344" t="s">
        <v>221</v>
      </c>
      <c r="C49" s="344" t="s">
        <v>222</v>
      </c>
      <c r="D49" s="344" t="s">
        <v>139</v>
      </c>
      <c r="E49" s="347"/>
      <c r="F49" s="348"/>
      <c r="G49" s="348"/>
      <c r="H49" s="348"/>
      <c r="I49" s="348"/>
      <c r="J49" s="349"/>
    </row>
    <row r="50" spans="1:10" ht="17.25" customHeight="1" x14ac:dyDescent="0.25">
      <c r="A50" s="342"/>
      <c r="B50" s="345"/>
      <c r="C50" s="345"/>
      <c r="D50" s="345"/>
      <c r="E50" s="149" t="s">
        <v>223</v>
      </c>
      <c r="F50" s="151"/>
      <c r="G50" s="151"/>
      <c r="H50" s="151"/>
      <c r="I50" s="151"/>
      <c r="J50" s="294"/>
    </row>
    <row r="51" spans="1:10" ht="18.75" customHeight="1" x14ac:dyDescent="0.25">
      <c r="A51" s="342"/>
      <c r="B51" s="345"/>
      <c r="C51" s="345"/>
      <c r="D51" s="345"/>
      <c r="E51" s="149" t="s">
        <v>224</v>
      </c>
      <c r="F51" s="151"/>
      <c r="G51" s="151"/>
      <c r="H51" s="151"/>
      <c r="I51" s="151"/>
      <c r="J51" s="294"/>
    </row>
    <row r="52" spans="1:10" ht="17.25" customHeight="1" x14ac:dyDescent="0.25">
      <c r="A52" s="342"/>
      <c r="B52" s="345"/>
      <c r="C52" s="345"/>
      <c r="D52" s="345"/>
      <c r="E52" s="350"/>
      <c r="F52" s="351"/>
      <c r="G52" s="351"/>
      <c r="H52" s="351"/>
      <c r="I52" s="351"/>
      <c r="J52" s="352"/>
    </row>
    <row r="53" spans="1:10" ht="19.5" customHeight="1" thickBot="1" x14ac:dyDescent="0.3">
      <c r="A53" s="343"/>
      <c r="B53" s="346"/>
      <c r="C53" s="346" t="s">
        <v>141</v>
      </c>
      <c r="D53" s="346" t="s">
        <v>142</v>
      </c>
      <c r="E53" s="353"/>
      <c r="F53" s="354"/>
      <c r="G53" s="354"/>
      <c r="H53" s="354"/>
      <c r="I53" s="354"/>
      <c r="J53" s="355"/>
    </row>
    <row r="54" spans="1:10" ht="39" thickBot="1" x14ac:dyDescent="0.3">
      <c r="A54" s="157" t="s">
        <v>145</v>
      </c>
      <c r="B54" s="158"/>
      <c r="C54" s="158"/>
      <c r="D54" s="158"/>
      <c r="E54" s="36" t="s">
        <v>220</v>
      </c>
      <c r="F54" s="36" t="s">
        <v>225</v>
      </c>
      <c r="G54" s="36" t="s">
        <v>222</v>
      </c>
      <c r="H54" s="37" t="s">
        <v>226</v>
      </c>
      <c r="I54" s="36" t="s">
        <v>227</v>
      </c>
      <c r="J54" s="60" t="s">
        <v>228</v>
      </c>
    </row>
    <row r="55" spans="1:10" x14ac:dyDescent="0.25">
      <c r="A55" s="80"/>
      <c r="B55" s="61"/>
      <c r="C55" s="61"/>
      <c r="D55" s="61"/>
      <c r="E55" s="61"/>
      <c r="F55" s="61"/>
      <c r="G55" s="61"/>
      <c r="H55" s="61"/>
      <c r="I55" s="61"/>
      <c r="J55" s="81"/>
    </row>
    <row r="56" spans="1:10" x14ac:dyDescent="0.25">
      <c r="A56" s="45">
        <v>7</v>
      </c>
      <c r="B56" s="45">
        <v>2</v>
      </c>
      <c r="C56" s="45">
        <v>1</v>
      </c>
      <c r="D56" s="45">
        <v>1</v>
      </c>
      <c r="E56" s="25" t="s">
        <v>236</v>
      </c>
      <c r="F56" s="45" t="s">
        <v>255</v>
      </c>
      <c r="G56" s="25">
        <v>1</v>
      </c>
      <c r="H56" s="79">
        <v>6587</v>
      </c>
      <c r="I56" s="45">
        <v>0.65</v>
      </c>
      <c r="J56" s="79">
        <f>I56*H56*1.087</f>
        <v>4654.0448500000002</v>
      </c>
    </row>
    <row r="57" spans="1:10" x14ac:dyDescent="0.25">
      <c r="A57" s="45">
        <v>7</v>
      </c>
      <c r="B57" s="45">
        <v>2</v>
      </c>
      <c r="C57" s="45">
        <v>2</v>
      </c>
      <c r="D57" s="45">
        <v>1</v>
      </c>
      <c r="E57" s="25" t="s">
        <v>236</v>
      </c>
      <c r="F57" s="45" t="s">
        <v>255</v>
      </c>
      <c r="G57" s="25">
        <v>2</v>
      </c>
      <c r="H57" s="79">
        <v>5270</v>
      </c>
      <c r="I57" s="45">
        <v>0.65</v>
      </c>
      <c r="J57" s="79">
        <f>I57*H57*1.087</f>
        <v>3723.5184999999997</v>
      </c>
    </row>
    <row r="58" spans="1:10" x14ac:dyDescent="0.25">
      <c r="A58" s="45">
        <v>7</v>
      </c>
      <c r="B58" s="45">
        <v>2</v>
      </c>
      <c r="C58" s="45">
        <v>3</v>
      </c>
      <c r="D58" s="45">
        <v>1</v>
      </c>
      <c r="E58" s="25" t="s">
        <v>236</v>
      </c>
      <c r="F58" s="45" t="s">
        <v>255</v>
      </c>
      <c r="G58" s="25">
        <v>3</v>
      </c>
      <c r="H58" s="79">
        <v>4216</v>
      </c>
      <c r="I58" s="45">
        <v>0.65</v>
      </c>
      <c r="J58" s="79">
        <f>I58*H58*1.087</f>
        <v>2978.8148000000001</v>
      </c>
    </row>
    <row r="59" spans="1:10" x14ac:dyDescent="0.25">
      <c r="A59" s="45">
        <v>7</v>
      </c>
      <c r="B59" s="45">
        <v>2</v>
      </c>
      <c r="C59" s="45">
        <v>4</v>
      </c>
      <c r="D59" s="45">
        <v>1</v>
      </c>
      <c r="E59" s="25" t="s">
        <v>236</v>
      </c>
      <c r="F59" s="45" t="s">
        <v>255</v>
      </c>
      <c r="G59" s="25">
        <v>4</v>
      </c>
      <c r="H59" s="79">
        <v>3373</v>
      </c>
      <c r="I59" s="45">
        <v>0.65</v>
      </c>
      <c r="J59" s="79">
        <f>I59*H59*1.087</f>
        <v>2383.1931500000001</v>
      </c>
    </row>
    <row r="60" spans="1:10" x14ac:dyDescent="0.25">
      <c r="A60" s="329"/>
      <c r="B60" s="308"/>
      <c r="C60" s="308"/>
      <c r="D60" s="308"/>
      <c r="E60" s="308"/>
      <c r="F60" s="308"/>
      <c r="G60" s="308"/>
      <c r="H60" s="308"/>
      <c r="I60" s="308"/>
      <c r="J60" s="330"/>
    </row>
    <row r="61" spans="1:10" x14ac:dyDescent="0.25">
      <c r="A61" s="45">
        <v>8</v>
      </c>
      <c r="B61" s="45">
        <v>2</v>
      </c>
      <c r="C61" s="45">
        <v>1</v>
      </c>
      <c r="D61" s="45">
        <v>1</v>
      </c>
      <c r="E61" s="25" t="s">
        <v>237</v>
      </c>
      <c r="F61" s="45" t="s">
        <v>255</v>
      </c>
      <c r="G61" s="25">
        <v>1</v>
      </c>
      <c r="H61" s="79">
        <v>1702</v>
      </c>
      <c r="I61" s="45">
        <v>0.5</v>
      </c>
      <c r="J61" s="79">
        <f>I61*H61*1.087</f>
        <v>925.03699999999992</v>
      </c>
    </row>
    <row r="62" spans="1:10" x14ac:dyDescent="0.25">
      <c r="A62" s="45">
        <v>8</v>
      </c>
      <c r="B62" s="45">
        <v>2</v>
      </c>
      <c r="C62" s="45">
        <v>2</v>
      </c>
      <c r="D62" s="45">
        <v>1</v>
      </c>
      <c r="E62" s="25" t="s">
        <v>237</v>
      </c>
      <c r="F62" s="45" t="s">
        <v>255</v>
      </c>
      <c r="G62" s="25">
        <v>2</v>
      </c>
      <c r="H62" s="79">
        <v>1391</v>
      </c>
      <c r="I62" s="45">
        <v>0.5</v>
      </c>
      <c r="J62" s="79">
        <f>I62*H62*1.087</f>
        <v>756.00850000000003</v>
      </c>
    </row>
    <row r="63" spans="1:10" x14ac:dyDescent="0.25">
      <c r="A63" s="45">
        <v>8</v>
      </c>
      <c r="B63" s="45">
        <v>2</v>
      </c>
      <c r="C63" s="45">
        <v>3</v>
      </c>
      <c r="D63" s="45">
        <v>1</v>
      </c>
      <c r="E63" s="25" t="s">
        <v>237</v>
      </c>
      <c r="F63" s="45" t="s">
        <v>255</v>
      </c>
      <c r="G63" s="25">
        <v>3</v>
      </c>
      <c r="H63" s="79">
        <v>1206</v>
      </c>
      <c r="I63" s="45">
        <v>0.5</v>
      </c>
      <c r="J63" s="79">
        <f>I63*H63*1.087</f>
        <v>655.46100000000001</v>
      </c>
    </row>
    <row r="64" spans="1:10" x14ac:dyDescent="0.25">
      <c r="A64" s="45">
        <v>8</v>
      </c>
      <c r="B64" s="45">
        <v>2</v>
      </c>
      <c r="C64" s="45">
        <v>4</v>
      </c>
      <c r="D64" s="45">
        <v>1</v>
      </c>
      <c r="E64" s="25" t="s">
        <v>237</v>
      </c>
      <c r="F64" s="45" t="s">
        <v>255</v>
      </c>
      <c r="G64" s="25">
        <v>4</v>
      </c>
      <c r="H64" s="79">
        <v>428</v>
      </c>
      <c r="I64" s="45">
        <v>0.5</v>
      </c>
      <c r="J64" s="79">
        <f>I64*H64*1.087</f>
        <v>232.61799999999999</v>
      </c>
    </row>
    <row r="65" spans="1:10" x14ac:dyDescent="0.25">
      <c r="A65" s="43"/>
      <c r="B65" s="331" t="s">
        <v>297</v>
      </c>
      <c r="C65" s="331"/>
      <c r="D65" s="331"/>
      <c r="E65" s="331"/>
      <c r="F65" s="331"/>
      <c r="G65" s="331"/>
      <c r="H65" s="331"/>
      <c r="I65" s="331"/>
      <c r="J65" s="332"/>
    </row>
    <row r="66" spans="1:10" x14ac:dyDescent="0.25">
      <c r="A66" s="50"/>
      <c r="B66" s="331" t="s">
        <v>251</v>
      </c>
      <c r="C66" s="331"/>
      <c r="D66" s="331"/>
      <c r="E66" s="331"/>
      <c r="F66" s="331"/>
      <c r="G66" s="331"/>
      <c r="H66" s="331"/>
      <c r="I66" s="331"/>
      <c r="J66" s="332"/>
    </row>
    <row r="67" spans="1:10" x14ac:dyDescent="0.25">
      <c r="A67" s="50"/>
      <c r="B67" s="331"/>
      <c r="C67" s="331"/>
      <c r="D67" s="331"/>
      <c r="E67" s="331"/>
      <c r="F67" s="331"/>
      <c r="G67" s="331"/>
      <c r="H67" s="331"/>
      <c r="I67" s="331"/>
      <c r="J67" s="332"/>
    </row>
    <row r="68" spans="1:10" x14ac:dyDescent="0.25">
      <c r="A68" s="43"/>
      <c r="B68" s="331" t="s">
        <v>240</v>
      </c>
      <c r="C68" s="331"/>
      <c r="D68" s="331"/>
      <c r="E68" s="331"/>
      <c r="F68" s="331"/>
      <c r="G68" s="331"/>
      <c r="H68" s="331"/>
      <c r="I68" s="331"/>
      <c r="J68" s="332"/>
    </row>
    <row r="69" spans="1:10" x14ac:dyDescent="0.25">
      <c r="A69" s="50"/>
      <c r="B69" s="331" t="s">
        <v>241</v>
      </c>
      <c r="C69" s="331"/>
      <c r="D69" s="331"/>
      <c r="E69" s="331"/>
      <c r="F69" s="331"/>
      <c r="G69" s="331"/>
      <c r="H69" s="331"/>
      <c r="I69" s="331"/>
      <c r="J69" s="332"/>
    </row>
    <row r="70" spans="1:10" x14ac:dyDescent="0.25">
      <c r="A70" s="50"/>
      <c r="B70" s="331" t="s">
        <v>256</v>
      </c>
      <c r="C70" s="331"/>
      <c r="D70" s="331"/>
      <c r="E70" s="331"/>
      <c r="F70" s="331"/>
      <c r="G70" s="331"/>
      <c r="H70" s="331"/>
      <c r="I70" s="331"/>
      <c r="J70" s="332"/>
    </row>
    <row r="71" spans="1:10" x14ac:dyDescent="0.25">
      <c r="A71" s="50"/>
      <c r="B71" s="67"/>
      <c r="C71" s="67"/>
      <c r="D71" s="67"/>
      <c r="E71" s="68"/>
      <c r="F71" s="68"/>
      <c r="G71" s="68"/>
      <c r="H71" s="82"/>
      <c r="I71" s="68"/>
      <c r="J71" s="46"/>
    </row>
    <row r="72" spans="1:10" x14ac:dyDescent="0.25">
      <c r="A72" s="43"/>
      <c r="B72" s="83" t="s">
        <v>252</v>
      </c>
      <c r="C72" s="83"/>
      <c r="D72" s="83"/>
      <c r="E72" s="83"/>
      <c r="F72" s="83"/>
      <c r="G72" s="83"/>
      <c r="H72" s="83"/>
      <c r="I72" s="83"/>
      <c r="J72" s="84" t="s">
        <v>244</v>
      </c>
    </row>
    <row r="73" spans="1:10" x14ac:dyDescent="0.25">
      <c r="A73" s="50"/>
      <c r="B73" s="83" t="s">
        <v>253</v>
      </c>
      <c r="C73" s="83"/>
      <c r="D73" s="83"/>
      <c r="E73" s="83"/>
      <c r="F73" s="83"/>
      <c r="G73" s="83"/>
      <c r="H73" s="83"/>
      <c r="I73" s="83"/>
      <c r="J73" s="84" t="s">
        <v>246</v>
      </c>
    </row>
    <row r="74" spans="1:10" x14ac:dyDescent="0.25">
      <c r="A74" s="50"/>
      <c r="B74" s="83" t="s">
        <v>254</v>
      </c>
      <c r="C74" s="83"/>
      <c r="D74" s="83"/>
      <c r="E74" s="83"/>
      <c r="F74" s="83"/>
      <c r="G74" s="83"/>
      <c r="H74" s="83"/>
      <c r="I74" s="83"/>
      <c r="J74" s="84" t="s">
        <v>248</v>
      </c>
    </row>
    <row r="75" spans="1:10" x14ac:dyDescent="0.25">
      <c r="A75" s="85"/>
      <c r="B75" s="86"/>
      <c r="C75" s="86"/>
      <c r="D75" s="86"/>
      <c r="E75" s="87"/>
      <c r="F75" s="87"/>
      <c r="G75" s="88"/>
      <c r="H75" s="89"/>
      <c r="I75" s="88"/>
      <c r="J75" s="90"/>
    </row>
  </sheetData>
  <mergeCells count="37">
    <mergeCell ref="B66:J66"/>
    <mergeCell ref="B67:J67"/>
    <mergeCell ref="B68:J68"/>
    <mergeCell ref="B69:J69"/>
    <mergeCell ref="B70:J70"/>
    <mergeCell ref="B65:J65"/>
    <mergeCell ref="A39:J39"/>
    <mergeCell ref="A46:J46"/>
    <mergeCell ref="A60:J60"/>
    <mergeCell ref="A32:J32"/>
    <mergeCell ref="A48:J48"/>
    <mergeCell ref="A49:A53"/>
    <mergeCell ref="B49:B53"/>
    <mergeCell ref="C49:C53"/>
    <mergeCell ref="D49:D53"/>
    <mergeCell ref="E49:J49"/>
    <mergeCell ref="E50:J50"/>
    <mergeCell ref="E51:J51"/>
    <mergeCell ref="E52:J52"/>
    <mergeCell ref="E53:J53"/>
    <mergeCell ref="A54:D54"/>
    <mergeCell ref="A1:J1"/>
    <mergeCell ref="A2:J2"/>
    <mergeCell ref="A3:A7"/>
    <mergeCell ref="B3:B7"/>
    <mergeCell ref="C3:C7"/>
    <mergeCell ref="D3:D7"/>
    <mergeCell ref="E3:J3"/>
    <mergeCell ref="E4:J4"/>
    <mergeCell ref="E5:J5"/>
    <mergeCell ref="E6:J6"/>
    <mergeCell ref="E7:J7"/>
    <mergeCell ref="A8:D8"/>
    <mergeCell ref="A13:J13"/>
    <mergeCell ref="A18:J18"/>
    <mergeCell ref="A25:J25"/>
    <mergeCell ref="A47:J47"/>
  </mergeCells>
  <pageMargins left="0.7" right="0.7" top="0.75" bottom="0.75" header="0.3" footer="0.3"/>
  <pageSetup scale="89" orientation="portrait" r:id="rId1"/>
  <rowBreaks count="1" manualBreakCount="1">
    <brk id="46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0"/>
  <sheetViews>
    <sheetView tabSelected="1" view="pageBreakPreview" zoomScale="106" zoomScaleNormal="100" zoomScaleSheetLayoutView="106" workbookViewId="0">
      <selection activeCell="A2" sqref="A2:G2"/>
    </sheetView>
  </sheetViews>
  <sheetFormatPr baseColWidth="10" defaultRowHeight="15" x14ac:dyDescent="0.25"/>
  <cols>
    <col min="1" max="1" width="9.85546875" customWidth="1"/>
    <col min="6" max="6" width="7.5703125" customWidth="1"/>
    <col min="7" max="7" width="9.5703125" customWidth="1"/>
    <col min="8" max="8" width="16.85546875" customWidth="1"/>
  </cols>
  <sheetData>
    <row r="1" spans="1:8" ht="20.100000000000001" customHeight="1" x14ac:dyDescent="0.25">
      <c r="A1" s="227" t="s">
        <v>114</v>
      </c>
      <c r="B1" s="228"/>
      <c r="C1" s="228"/>
      <c r="D1" s="228"/>
      <c r="E1" s="228"/>
      <c r="F1" s="228"/>
      <c r="G1" s="228"/>
      <c r="H1" s="229"/>
    </row>
    <row r="2" spans="1:8" ht="20.100000000000001" customHeight="1" thickBot="1" x14ac:dyDescent="0.3">
      <c r="A2" s="230" t="s">
        <v>115</v>
      </c>
      <c r="B2" s="231"/>
      <c r="C2" s="231"/>
      <c r="D2" s="231"/>
      <c r="E2" s="231"/>
      <c r="F2" s="231"/>
      <c r="G2" s="231"/>
      <c r="H2" s="232"/>
    </row>
    <row r="3" spans="1:8" ht="19.5" customHeight="1" thickBot="1" x14ac:dyDescent="0.3">
      <c r="A3" s="359" t="s">
        <v>257</v>
      </c>
      <c r="B3" s="360"/>
      <c r="C3" s="360"/>
      <c r="D3" s="360"/>
      <c r="E3" s="360"/>
      <c r="F3" s="360"/>
      <c r="G3" s="360"/>
      <c r="H3" s="361"/>
    </row>
    <row r="4" spans="1:8" ht="30" customHeight="1" thickBot="1" x14ac:dyDescent="0.3">
      <c r="A4" s="138" t="s">
        <v>258</v>
      </c>
      <c r="B4" s="362" t="s">
        <v>208</v>
      </c>
      <c r="C4" s="154"/>
      <c r="D4" s="154"/>
      <c r="E4" s="154"/>
      <c r="F4" s="161"/>
      <c r="G4" s="64" t="s">
        <v>0</v>
      </c>
      <c r="H4" s="60" t="s">
        <v>259</v>
      </c>
    </row>
    <row r="5" spans="1:8" ht="86.25" customHeight="1" x14ac:dyDescent="0.25">
      <c r="A5" s="39">
        <v>1</v>
      </c>
      <c r="B5" s="356" t="s">
        <v>260</v>
      </c>
      <c r="C5" s="357"/>
      <c r="D5" s="357"/>
      <c r="E5" s="357"/>
      <c r="F5" s="358"/>
      <c r="G5" s="44" t="s">
        <v>261</v>
      </c>
      <c r="H5" s="93">
        <v>152180</v>
      </c>
    </row>
    <row r="6" spans="1:8" ht="76.5" customHeight="1" x14ac:dyDescent="0.25">
      <c r="A6" s="45">
        <v>2</v>
      </c>
      <c r="B6" s="363" t="s">
        <v>262</v>
      </c>
      <c r="C6" s="364"/>
      <c r="D6" s="364"/>
      <c r="E6" s="364"/>
      <c r="F6" s="365"/>
      <c r="G6" s="45" t="s">
        <v>261</v>
      </c>
      <c r="H6" s="94">
        <v>847860</v>
      </c>
    </row>
    <row r="7" spans="1:8" ht="75.75" customHeight="1" x14ac:dyDescent="0.25">
      <c r="A7" s="45">
        <v>3</v>
      </c>
      <c r="B7" s="363" t="s">
        <v>263</v>
      </c>
      <c r="C7" s="364"/>
      <c r="D7" s="364"/>
      <c r="E7" s="364"/>
      <c r="F7" s="365"/>
      <c r="G7" s="45" t="s">
        <v>261</v>
      </c>
      <c r="H7" s="94">
        <v>847860</v>
      </c>
    </row>
    <row r="8" spans="1:8" ht="68.25" customHeight="1" x14ac:dyDescent="0.25">
      <c r="A8" s="45">
        <v>4</v>
      </c>
      <c r="B8" s="363" t="s">
        <v>264</v>
      </c>
      <c r="C8" s="364"/>
      <c r="D8" s="364"/>
      <c r="E8" s="364"/>
      <c r="F8" s="365"/>
      <c r="G8" s="45" t="s">
        <v>265</v>
      </c>
      <c r="H8" s="94">
        <v>130.44</v>
      </c>
    </row>
    <row r="9" spans="1:8" ht="72" customHeight="1" x14ac:dyDescent="0.25">
      <c r="A9" s="45">
        <v>5</v>
      </c>
      <c r="B9" s="363" t="s">
        <v>266</v>
      </c>
      <c r="C9" s="364"/>
      <c r="D9" s="364"/>
      <c r="E9" s="364"/>
      <c r="F9" s="365"/>
      <c r="G9" s="45" t="s">
        <v>265</v>
      </c>
      <c r="H9" s="94">
        <v>130.44</v>
      </c>
    </row>
    <row r="10" spans="1:8" ht="21" customHeight="1" x14ac:dyDescent="0.25">
      <c r="A10" s="45">
        <v>6</v>
      </c>
      <c r="B10" s="363" t="s">
        <v>267</v>
      </c>
      <c r="C10" s="364"/>
      <c r="D10" s="364"/>
      <c r="E10" s="364"/>
      <c r="F10" s="365"/>
      <c r="G10" s="45" t="s">
        <v>265</v>
      </c>
      <c r="H10" s="94">
        <v>0.71699999999999997</v>
      </c>
    </row>
  </sheetData>
  <mergeCells count="10">
    <mergeCell ref="B6:F6"/>
    <mergeCell ref="B7:F7"/>
    <mergeCell ref="B8:F8"/>
    <mergeCell ref="B9:F9"/>
    <mergeCell ref="B10:F10"/>
    <mergeCell ref="B5:F5"/>
    <mergeCell ref="A1:H1"/>
    <mergeCell ref="A2:H2"/>
    <mergeCell ref="A3:H3"/>
    <mergeCell ref="B4:F4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12</vt:i4>
      </vt:variant>
    </vt:vector>
  </HeadingPairs>
  <TitlesOfParts>
    <vt:vector size="24" baseType="lpstr">
      <vt:lpstr>ZONA HOMOGÉNEA</vt:lpstr>
      <vt:lpstr>CONSTRUCCIÓN</vt:lpstr>
      <vt:lpstr>Construccion (2)</vt:lpstr>
      <vt:lpstr>OBRAS EN PROCESO</vt:lpstr>
      <vt:lpstr>PREDIOS GRANDES</vt:lpstr>
      <vt:lpstr>RÚSTICO PRIVADA</vt:lpstr>
      <vt:lpstr>RÚSTICO EJIDAL</vt:lpstr>
      <vt:lpstr>RÚSTICO COMUNAL</vt:lpstr>
      <vt:lpstr>MINAS</vt:lpstr>
      <vt:lpstr>METODO ROSS</vt:lpstr>
      <vt:lpstr>CONSERVACIÓN</vt:lpstr>
      <vt:lpstr>INSTALACIONES ESPECIALES</vt:lpstr>
      <vt:lpstr>CONSERVACIÓN!Área_de_impresión</vt:lpstr>
      <vt:lpstr>CONSTRUCCIÓN!Área_de_impresión</vt:lpstr>
      <vt:lpstr>'Construccion (2)'!Área_de_impresión</vt:lpstr>
      <vt:lpstr>'INSTALACIONES ESPECIALES'!Área_de_impresión</vt:lpstr>
      <vt:lpstr>'METODO ROSS'!Área_de_impresión</vt:lpstr>
      <vt:lpstr>MINAS!Área_de_impresión</vt:lpstr>
      <vt:lpstr>'OBRAS EN PROCESO'!Área_de_impresión</vt:lpstr>
      <vt:lpstr>'PREDIOS GRANDES'!Área_de_impresión</vt:lpstr>
      <vt:lpstr>'RÚSTICO COMUNAL'!Área_de_impresión</vt:lpstr>
      <vt:lpstr>'RÚSTICO EJIDAL'!Área_de_impresión</vt:lpstr>
      <vt:lpstr>'RÚSTICO PRIVADA'!Área_de_impresión</vt:lpstr>
      <vt:lpstr>'ZONA HOMOGÉNEA'!Área_de_impresión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Alejandro Martinez Gonzalez</dc:creator>
  <cp:lastModifiedBy>Flor Maria Gonzalez Ramos</cp:lastModifiedBy>
  <cp:lastPrinted>2022-12-16T00:49:54Z</cp:lastPrinted>
  <dcterms:created xsi:type="dcterms:W3CDTF">2022-08-02T19:16:26Z</dcterms:created>
  <dcterms:modified xsi:type="dcterms:W3CDTF">2022-12-16T00:50:10Z</dcterms:modified>
</cp:coreProperties>
</file>