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gonzalez\Desktop\Tablas 2023\Revisado Contadora\SABADO\EN REVISIÓN\EN REVISIÓN flor\"/>
    </mc:Choice>
  </mc:AlternateContent>
  <xr:revisionPtr revIDLastSave="0" documentId="13_ncr:1_{B6E387EF-32E7-44AD-A19A-8F9AE3AF56ED}" xr6:coauthVersionLast="47" xr6:coauthVersionMax="47" xr10:uidLastSave="{00000000-0000-0000-0000-000000000000}"/>
  <bookViews>
    <workbookView xWindow="-120" yWindow="-120" windowWidth="24240" windowHeight="13140" firstSheet="2" xr2:uid="{00000000-000D-0000-FFFF-FFFF00000000}"/>
  </bookViews>
  <sheets>
    <sheet name="ZONA HOMOGÉNEA" sheetId="1" r:id="rId1"/>
    <sheet name="CONSTRUCCIÓN" sheetId="2" r:id="rId2"/>
    <sheet name="PREDIOS GRANDES" sheetId="13" r:id="rId3"/>
    <sheet name="RÚSTICO COMUNAL" sheetId="12" r:id="rId4"/>
    <sheet name="TABLA METODO DE ROSS" sheetId="14" r:id="rId5"/>
    <sheet name="TABLA EDO DE CONSERVACION" sheetId="15" r:id="rId6"/>
  </sheets>
  <definedNames>
    <definedName name="_xlnm.Print_Area" localSheetId="1">CONSTRUCCIÓN!$A$1:$H$41</definedName>
    <definedName name="_xlnm.Print_Area" localSheetId="3">'RÚSTICO COMUNAL'!$A$1:$I$50</definedName>
    <definedName name="_xlnm.Print_Area" localSheetId="5">'TABLA EDO DE CONSERVACION'!$A$1:$L$58</definedName>
    <definedName name="_xlnm.Print_Area" localSheetId="4">'TABLA METODO DE ROSS'!$A$1:$F$55</definedName>
    <definedName name="USO">CONSTRUCCIÓN!#REF!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15" l="1"/>
  <c r="I58" i="15"/>
  <c r="H58" i="15"/>
  <c r="G58" i="15"/>
  <c r="F58" i="15"/>
  <c r="E58" i="15"/>
  <c r="D58" i="15"/>
  <c r="C58" i="15"/>
  <c r="B58" i="15"/>
  <c r="J57" i="15"/>
  <c r="I57" i="15"/>
  <c r="H57" i="15"/>
  <c r="G57" i="15"/>
  <c r="F57" i="15"/>
  <c r="E57" i="15"/>
  <c r="D57" i="15"/>
  <c r="C57" i="15"/>
  <c r="B57" i="15"/>
  <c r="J56" i="15"/>
  <c r="I56" i="15"/>
  <c r="H56" i="15"/>
  <c r="G56" i="15"/>
  <c r="F56" i="15"/>
  <c r="E56" i="15"/>
  <c r="D56" i="15"/>
  <c r="C56" i="15"/>
  <c r="B56" i="15"/>
  <c r="J55" i="15"/>
  <c r="I55" i="15"/>
  <c r="H55" i="15"/>
  <c r="G55" i="15"/>
  <c r="F55" i="15"/>
  <c r="E55" i="15"/>
  <c r="D55" i="15"/>
  <c r="C55" i="15"/>
  <c r="B55" i="15"/>
  <c r="J54" i="15"/>
  <c r="I54" i="15"/>
  <c r="H54" i="15"/>
  <c r="G54" i="15"/>
  <c r="F54" i="15"/>
  <c r="E54" i="15"/>
  <c r="D54" i="15"/>
  <c r="C54" i="15"/>
  <c r="B54" i="15"/>
  <c r="J53" i="15"/>
  <c r="I53" i="15"/>
  <c r="H53" i="15"/>
  <c r="G53" i="15"/>
  <c r="F53" i="15"/>
  <c r="E53" i="15"/>
  <c r="D53" i="15"/>
  <c r="C53" i="15"/>
  <c r="B53" i="15"/>
  <c r="J52" i="15"/>
  <c r="I52" i="15"/>
  <c r="H52" i="15"/>
  <c r="G52" i="15"/>
  <c r="F52" i="15"/>
  <c r="E52" i="15"/>
  <c r="D52" i="15"/>
  <c r="C52" i="15"/>
  <c r="B52" i="15"/>
  <c r="J51" i="15"/>
  <c r="I51" i="15"/>
  <c r="H51" i="15"/>
  <c r="G51" i="15"/>
  <c r="F51" i="15"/>
  <c r="E51" i="15"/>
  <c r="D51" i="15"/>
  <c r="C51" i="15"/>
  <c r="B51" i="15"/>
  <c r="J50" i="15"/>
  <c r="I50" i="15"/>
  <c r="H50" i="15"/>
  <c r="G50" i="15"/>
  <c r="F50" i="15"/>
  <c r="E50" i="15"/>
  <c r="D50" i="15"/>
  <c r="C50" i="15"/>
  <c r="B50" i="15"/>
  <c r="J49" i="15"/>
  <c r="I49" i="15"/>
  <c r="H49" i="15"/>
  <c r="G49" i="15"/>
  <c r="F49" i="15"/>
  <c r="E49" i="15"/>
  <c r="D49" i="15"/>
  <c r="C49" i="15"/>
  <c r="B49" i="15"/>
  <c r="J48" i="15"/>
  <c r="I48" i="15"/>
  <c r="H48" i="15"/>
  <c r="G48" i="15"/>
  <c r="F48" i="15"/>
  <c r="E48" i="15"/>
  <c r="D48" i="15"/>
  <c r="C48" i="15"/>
  <c r="B48" i="15"/>
  <c r="J47" i="15"/>
  <c r="I47" i="15"/>
  <c r="H47" i="15"/>
  <c r="G47" i="15"/>
  <c r="F47" i="15"/>
  <c r="E47" i="15"/>
  <c r="D47" i="15"/>
  <c r="C47" i="15"/>
  <c r="B47" i="15"/>
  <c r="J46" i="15"/>
  <c r="I46" i="15"/>
  <c r="H46" i="15"/>
  <c r="G46" i="15"/>
  <c r="F46" i="15"/>
  <c r="E46" i="15"/>
  <c r="D46" i="15"/>
  <c r="C46" i="15"/>
  <c r="B46" i="15"/>
  <c r="J45" i="15"/>
  <c r="I45" i="15"/>
  <c r="H45" i="15"/>
  <c r="G45" i="15"/>
  <c r="F45" i="15"/>
  <c r="E45" i="15"/>
  <c r="D45" i="15"/>
  <c r="C45" i="15"/>
  <c r="B45" i="15"/>
  <c r="J44" i="15"/>
  <c r="I44" i="15"/>
  <c r="H44" i="15"/>
  <c r="G44" i="15"/>
  <c r="F44" i="15"/>
  <c r="E44" i="15"/>
  <c r="D44" i="15"/>
  <c r="C44" i="15"/>
  <c r="B44" i="15"/>
  <c r="J43" i="15"/>
  <c r="I43" i="15"/>
  <c r="H43" i="15"/>
  <c r="G43" i="15"/>
  <c r="F43" i="15"/>
  <c r="E43" i="15"/>
  <c r="D43" i="15"/>
  <c r="C43" i="15"/>
  <c r="B43" i="15"/>
  <c r="J42" i="15"/>
  <c r="I42" i="15"/>
  <c r="H42" i="15"/>
  <c r="G42" i="15"/>
  <c r="F42" i="15"/>
  <c r="E42" i="15"/>
  <c r="D42" i="15"/>
  <c r="C42" i="15"/>
  <c r="B42" i="15"/>
  <c r="J41" i="15"/>
  <c r="I41" i="15"/>
  <c r="H41" i="15"/>
  <c r="G41" i="15"/>
  <c r="F41" i="15"/>
  <c r="E41" i="15"/>
  <c r="D41" i="15"/>
  <c r="C41" i="15"/>
  <c r="B41" i="15"/>
  <c r="J40" i="15"/>
  <c r="I40" i="15"/>
  <c r="H40" i="15"/>
  <c r="G40" i="15"/>
  <c r="F40" i="15"/>
  <c r="E40" i="15"/>
  <c r="D40" i="15"/>
  <c r="C40" i="15"/>
  <c r="B40" i="15"/>
  <c r="J39" i="15"/>
  <c r="I39" i="15"/>
  <c r="H39" i="15"/>
  <c r="G39" i="15"/>
  <c r="F39" i="15"/>
  <c r="E39" i="15"/>
  <c r="D39" i="15"/>
  <c r="C39" i="15"/>
  <c r="B39" i="15"/>
  <c r="J38" i="15"/>
  <c r="I38" i="15"/>
  <c r="H38" i="15"/>
  <c r="G38" i="15"/>
  <c r="F38" i="15"/>
  <c r="E38" i="15"/>
  <c r="D38" i="15"/>
  <c r="C38" i="15"/>
  <c r="B38" i="15"/>
  <c r="J37" i="15"/>
  <c r="I37" i="15"/>
  <c r="H37" i="15"/>
  <c r="G37" i="15"/>
  <c r="F37" i="15"/>
  <c r="E37" i="15"/>
  <c r="D37" i="15"/>
  <c r="C37" i="15"/>
  <c r="B37" i="15"/>
  <c r="J36" i="15"/>
  <c r="I36" i="15"/>
  <c r="H36" i="15"/>
  <c r="G36" i="15"/>
  <c r="F36" i="15"/>
  <c r="E36" i="15"/>
  <c r="D36" i="15"/>
  <c r="C36" i="15"/>
  <c r="B36" i="15"/>
  <c r="J35" i="15"/>
  <c r="I35" i="15"/>
  <c r="H35" i="15"/>
  <c r="G35" i="15"/>
  <c r="F35" i="15"/>
  <c r="E35" i="15"/>
  <c r="D35" i="15"/>
  <c r="C35" i="15"/>
  <c r="B35" i="15"/>
  <c r="J34" i="15"/>
  <c r="I34" i="15"/>
  <c r="H34" i="15"/>
  <c r="G34" i="15"/>
  <c r="F34" i="15"/>
  <c r="E34" i="15"/>
  <c r="D34" i="15"/>
  <c r="C34" i="15"/>
  <c r="B34" i="15"/>
  <c r="J33" i="15"/>
  <c r="I33" i="15"/>
  <c r="H33" i="15"/>
  <c r="G33" i="15"/>
  <c r="F33" i="15"/>
  <c r="E33" i="15"/>
  <c r="D33" i="15"/>
  <c r="C33" i="15"/>
  <c r="B33" i="15"/>
  <c r="J32" i="15"/>
  <c r="I32" i="15"/>
  <c r="H32" i="15"/>
  <c r="G32" i="15"/>
  <c r="F32" i="15"/>
  <c r="E32" i="15"/>
  <c r="D32" i="15"/>
  <c r="C32" i="15"/>
  <c r="B32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9" i="15"/>
  <c r="I29" i="15"/>
  <c r="H29" i="15"/>
  <c r="G29" i="15"/>
  <c r="F29" i="15"/>
  <c r="E29" i="15"/>
  <c r="D29" i="15"/>
  <c r="C29" i="15"/>
  <c r="B29" i="15"/>
  <c r="J28" i="15"/>
  <c r="I28" i="15"/>
  <c r="H28" i="15"/>
  <c r="G28" i="15"/>
  <c r="F28" i="15"/>
  <c r="E28" i="15"/>
  <c r="D28" i="15"/>
  <c r="C28" i="15"/>
  <c r="B28" i="15"/>
  <c r="J27" i="15"/>
  <c r="I27" i="15"/>
  <c r="H27" i="15"/>
  <c r="G27" i="15"/>
  <c r="F27" i="15"/>
  <c r="E27" i="15"/>
  <c r="D27" i="15"/>
  <c r="C27" i="15"/>
  <c r="B27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24" i="15"/>
  <c r="I24" i="15"/>
  <c r="H24" i="15"/>
  <c r="G24" i="15"/>
  <c r="F24" i="15"/>
  <c r="E24" i="15"/>
  <c r="D24" i="15"/>
  <c r="C24" i="15"/>
  <c r="B24" i="15"/>
  <c r="J23" i="15"/>
  <c r="I23" i="15"/>
  <c r="H23" i="15"/>
  <c r="G23" i="15"/>
  <c r="F23" i="15"/>
  <c r="E23" i="15"/>
  <c r="D23" i="15"/>
  <c r="C23" i="15"/>
  <c r="B23" i="15"/>
  <c r="J22" i="15"/>
  <c r="I22" i="15"/>
  <c r="H22" i="15"/>
  <c r="G22" i="15"/>
  <c r="F22" i="15"/>
  <c r="E22" i="15"/>
  <c r="D22" i="15"/>
  <c r="C22" i="15"/>
  <c r="B22" i="15"/>
  <c r="J21" i="15"/>
  <c r="I21" i="15"/>
  <c r="H21" i="15"/>
  <c r="G21" i="15"/>
  <c r="F21" i="15"/>
  <c r="E21" i="15"/>
  <c r="D21" i="15"/>
  <c r="C21" i="15"/>
  <c r="B21" i="15"/>
  <c r="J20" i="15"/>
  <c r="I20" i="15"/>
  <c r="H20" i="15"/>
  <c r="G20" i="15"/>
  <c r="F20" i="15"/>
  <c r="E20" i="15"/>
  <c r="D20" i="15"/>
  <c r="C20" i="15"/>
  <c r="B20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7" i="15"/>
  <c r="I17" i="15"/>
  <c r="H17" i="15"/>
  <c r="G17" i="15"/>
  <c r="F17" i="15"/>
  <c r="E17" i="15"/>
  <c r="D17" i="15"/>
  <c r="C17" i="15"/>
  <c r="B17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4" i="15"/>
  <c r="I14" i="15"/>
  <c r="H14" i="15"/>
  <c r="G14" i="15"/>
  <c r="F14" i="15"/>
  <c r="E14" i="15"/>
  <c r="D14" i="15"/>
  <c r="C14" i="15"/>
  <c r="B14" i="15"/>
  <c r="J13" i="15"/>
  <c r="I13" i="15"/>
  <c r="H13" i="15"/>
  <c r="G13" i="15"/>
  <c r="F13" i="15"/>
  <c r="E13" i="15"/>
  <c r="D13" i="15"/>
  <c r="C13" i="15"/>
  <c r="B13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9" i="15"/>
  <c r="I9" i="15"/>
  <c r="H9" i="15"/>
  <c r="G9" i="15"/>
  <c r="F9" i="15"/>
  <c r="E9" i="15"/>
  <c r="D9" i="15"/>
  <c r="C9" i="15"/>
  <c r="B9" i="15"/>
  <c r="I7" i="15"/>
  <c r="H7" i="15"/>
  <c r="G7" i="15"/>
  <c r="F7" i="15"/>
  <c r="E7" i="15"/>
  <c r="D7" i="15"/>
  <c r="C7" i="15"/>
</calcChain>
</file>

<file path=xl/sharedStrings.xml><?xml version="1.0" encoding="utf-8"?>
<sst xmlns="http://schemas.openxmlformats.org/spreadsheetml/2006/main" count="280" uniqueCount="126">
  <si>
    <t>No. DE MANZANA</t>
  </si>
  <si>
    <t>Constante</t>
  </si>
  <si>
    <t>Clase</t>
  </si>
  <si>
    <t>Nivel</t>
  </si>
  <si>
    <t>Clave de Valuación</t>
  </si>
  <si>
    <t xml:space="preserve">HABITACIONAL </t>
  </si>
  <si>
    <t>"A"</t>
  </si>
  <si>
    <t>BUENO</t>
  </si>
  <si>
    <t xml:space="preserve">COMERCIAL </t>
  </si>
  <si>
    <t>MEDIANO</t>
  </si>
  <si>
    <t>PARA CONSTRUCCIONES ($/M2)</t>
  </si>
  <si>
    <t>INDUSTRIAL</t>
  </si>
  <si>
    <t>Tipo de Propiedad</t>
  </si>
  <si>
    <t>Calidad</t>
  </si>
  <si>
    <t>Riego por Gravedad</t>
  </si>
  <si>
    <t>Riego por Bombeo</t>
  </si>
  <si>
    <t>Temporal</t>
  </si>
  <si>
    <t>Factor</t>
  </si>
  <si>
    <t>Pastal</t>
  </si>
  <si>
    <t>Forestal</t>
  </si>
  <si>
    <t xml:space="preserve">   </t>
  </si>
  <si>
    <t>Comunal</t>
  </si>
  <si>
    <t>LIGERA</t>
  </si>
  <si>
    <t>COLONIA CENTRO</t>
  </si>
  <si>
    <t>COLONIA TIERRA Y LIBERTAD</t>
  </si>
  <si>
    <t>COLONIA SIERRA BANDA</t>
  </si>
  <si>
    <t>BARRIO BELLAVISTA</t>
  </si>
  <si>
    <t>TEJOLOCACHI</t>
  </si>
  <si>
    <t xml:space="preserve"> SUPERFICIE DESDE (M2)</t>
  </si>
  <si>
    <t>HASTA  SUPERFICIE DE (M2)</t>
  </si>
  <si>
    <t>FACTOR DE TERRENO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</si>
  <si>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</si>
  <si>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</si>
  <si>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</si>
  <si>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</si>
  <si>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</si>
  <si>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</si>
  <si>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</si>
  <si>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</si>
  <si>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</si>
  <si>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</si>
  <si>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</si>
  <si>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</si>
  <si>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</si>
  <si>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</si>
  <si>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Uso</t>
  </si>
  <si>
    <t>VALORES UNITARIOS PARA SUELO URBANO POR ZONA HOMOGÉNEA</t>
  </si>
  <si>
    <t xml:space="preserve"> COLONIAS O FRACCIÓN DE COLONIA</t>
  </si>
  <si>
    <t>Tipología</t>
  </si>
  <si>
    <t>VALORES UNITARIOS DE REPOSICIÓN NUEVO</t>
  </si>
  <si>
    <t xml:space="preserve">                                       Tipología</t>
  </si>
  <si>
    <t>ECONÓMICO</t>
  </si>
  <si>
    <t>PARA SUELO RÚSTICO ($/HA)</t>
  </si>
  <si>
    <t>Clasificación</t>
  </si>
  <si>
    <t>VALORES UNITARIOS POR HECTÁREA</t>
  </si>
  <si>
    <t>Frutales en Formación</t>
  </si>
  <si>
    <t>Frutales en Producción</t>
  </si>
  <si>
    <t>CLASIFICACIÓN</t>
  </si>
  <si>
    <t>EDAD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</si>
  <si>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</si>
  <si>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</si>
  <si>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</si>
  <si>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</si>
  <si>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</si>
  <si>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</si>
  <si>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</si>
  <si>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</si>
  <si>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</si>
  <si>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</si>
  <si>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</si>
  <si>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</si>
  <si>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FACTOR DE DEMÉRITO PARA TERRENOS CON SUPERFICIE QUE EXCEDE DEL LOTE TIPO</t>
  </si>
  <si>
    <t>FACTOR DE DEMÉRITO PARA TERRENOS INMERSOS EN LA MANCHA URBANA, CON SUPERFICIES MAYORES A LA DEL LOTE TIPO Y CON REFERENCIA DE VALOR AL DE LA ZONA EN POBLACIONES CERCANAS Y DIFERENTES A LA CABECERA MUNICIPAL</t>
  </si>
  <si>
    <t>Valor Unitario ($/HA)</t>
  </si>
  <si>
    <t>VALOR UNITARIO  $/M2)</t>
  </si>
  <si>
    <t>ZONA HOMOGÉNEA</t>
  </si>
  <si>
    <t>SECTOR CATASTRAL</t>
  </si>
  <si>
    <t xml:space="preserve">Valor Unitario </t>
  </si>
  <si>
    <t>Y MÁS…</t>
  </si>
  <si>
    <t>MUNICIPIO DE MATACHÍ</t>
  </si>
  <si>
    <t>1 0 1 1</t>
  </si>
  <si>
    <t>2 2 2 1</t>
  </si>
  <si>
    <t xml:space="preserve">8 1 4 1 </t>
  </si>
  <si>
    <t xml:space="preserve"> POPULAR</t>
  </si>
  <si>
    <t>FACTOR DE DEMÉRITO PARA TERRENOS INMERSOS EN LA MANCHA URBANA, CON SUPERFICIES MAYORES A LA DEL LOTE TIPO Y CON REFERENCIA DE VALOR AL DE LA ZONA  DE VALOR DE EN LA CABECERA MUNICIPAL INFLUENCIA.</t>
  </si>
  <si>
    <t>21, 27, 35, 26, 20, 42, 18,</t>
  </si>
  <si>
    <t>46, 52, 51, 45, 44.</t>
  </si>
  <si>
    <t>41, 40, 39, 38, 37, 47, 25, 24,</t>
  </si>
  <si>
    <t>23, 22, 21, 20, 19, 18, 16, 15,</t>
  </si>
  <si>
    <t>08, 09, 26, 42, 43, 44, 56, 55,</t>
  </si>
  <si>
    <t>49, 48, 53.</t>
  </si>
  <si>
    <t>01, 02, 03, 04, 05, 06, 07, 17,</t>
  </si>
  <si>
    <t>22, 25</t>
  </si>
  <si>
    <t>22, 23, 24</t>
  </si>
  <si>
    <t>52, 51, 45, 44, 43.</t>
  </si>
  <si>
    <t xml:space="preserve">Ejemplos : Riego por gravedad Propiedad Privada de Primera Calidad.          </t>
  </si>
  <si>
    <t xml:space="preserve">                 Riego por Bombeo Propiedad Comunal de Segunda Calidad.                          </t>
  </si>
  <si>
    <t xml:space="preserve">                 Pastal Propiedad Ejidal de cuarta calidad.                                                  </t>
  </si>
  <si>
    <t>1, 2</t>
  </si>
  <si>
    <t>34, 33, 32, 31, 30, 29, 17, 28,</t>
  </si>
  <si>
    <t>14, 13, 12, 01, 04, 05, 06, 07,</t>
  </si>
  <si>
    <t>28, 27, 26, 25, 24, 22, 21,</t>
  </si>
  <si>
    <t>20, 19, 18, 24, 14, 58.</t>
  </si>
  <si>
    <t>09, 33, 29, 28, 58, 57, 55,</t>
  </si>
  <si>
    <t xml:space="preserve"> 54, 53, 33, 32, 31, 30, 29,</t>
  </si>
  <si>
    <t>4, 8, 14, 10, 2, 1, 5, 3, 11, 12</t>
  </si>
  <si>
    <t>_</t>
  </si>
  <si>
    <t>1, 2, 4</t>
  </si>
  <si>
    <t>39, 47, 38, 46, 37, 29, 22,</t>
  </si>
  <si>
    <t>TABLAS DE VALORES PARA EL EJERCICIO FISCAL 2023</t>
  </si>
  <si>
    <t xml:space="preserve">FACTOR DE MERCADO DE ACUERDO A LA CALIDAD DE CADA CLASIFICACIÓN DE TIERRA, PARA COMPLEMENTAR CADA CLAVE DE VALUACIÓN RÚSTICA, SE ASIGNAN LOS SIGUIENTES DÍGITOS:                          ( 0 )Propiedad Privada  ( 1 ) Propiedad Ejidal  y    ( 2 ) Propiedad Comunal Privada. 
</t>
  </si>
  <si>
    <t>HABITACIONAL</t>
  </si>
  <si>
    <t>POPULAR</t>
  </si>
  <si>
    <t>"B"</t>
  </si>
  <si>
    <t>"C"</t>
  </si>
  <si>
    <t>ECONOMICA</t>
  </si>
  <si>
    <t>COMERCIAL</t>
  </si>
  <si>
    <t>ECONOMICO</t>
  </si>
  <si>
    <t>TABLA DE VALORES PARA EL EJERCICIO FISCAL 2023</t>
  </si>
  <si>
    <t>MUY BUENO</t>
  </si>
  <si>
    <t>BUENA</t>
  </si>
  <si>
    <t>NORMAL</t>
  </si>
  <si>
    <t>REGULAR</t>
  </si>
  <si>
    <t>MALO</t>
  </si>
  <si>
    <t>NOTA: LAS ZONAS DE VALOR PODRÁN INTEGRARSE DE SECTORES CATASTRALES COMPLETOS O FRACCIONES DE LOS MISMOS Y EL FACTOR  DE MERCADO SERÁ LA UNIDAD.</t>
  </si>
  <si>
    <t xml:space="preserve">   TABLAS DE MÉRITOS Y DEMÉRITOS DE ROSSHEIDECKE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</si>
</sst>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&quot;$&quot;#,##0.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Border="0"/>
  </cellStyleXfs>
  <cellXfs count="23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2" xfId="0" applyNumberFormat="1" applyFont="1" applyFill="1" applyBorder="1" applyAlignment="1">
      <alignment horizontal="center" vertical="center"/>
    </xf>
    <xf numFmtId="38" fontId="4" fillId="0" borderId="4" xfId="0" applyNumberFormat="1" applyFont="1" applyFill="1" applyBorder="1" applyAlignment="1">
      <alignment horizontal="center" vertical="center"/>
    </xf>
    <xf numFmtId="38" fontId="4" fillId="0" borderId="14" xfId="0" applyNumberFormat="1" applyFont="1" applyFill="1" applyBorder="1" applyAlignment="1">
      <alignment horizontal="center" vertical="center"/>
    </xf>
    <xf numFmtId="38" fontId="4" fillId="0" borderId="6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/>
    </xf>
    <xf numFmtId="38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/>
    <xf numFmtId="0" fontId="5" fillId="0" borderId="0" xfId="0" applyFont="1" applyFill="1" applyBorder="1" applyAlignment="1"/>
    <xf numFmtId="0" fontId="4" fillId="0" borderId="18" xfId="3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7" xfId="3" applyFont="1" applyFill="1" applyBorder="1" applyAlignment="1">
      <alignment horizontal="left" vertical="center"/>
    </xf>
    <xf numFmtId="0" fontId="4" fillId="0" borderId="19" xfId="3" applyFont="1" applyFill="1" applyBorder="1" applyAlignment="1">
      <alignment horizontal="left" vertical="center"/>
    </xf>
    <xf numFmtId="0" fontId="4" fillId="0" borderId="23" xfId="3" applyFont="1" applyFill="1" applyBorder="1" applyAlignment="1">
      <alignment horizontal="left" vertical="center"/>
    </xf>
    <xf numFmtId="0" fontId="4" fillId="0" borderId="6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4" fontId="4" fillId="0" borderId="20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 wrapText="1"/>
    </xf>
    <xf numFmtId="38" fontId="5" fillId="0" borderId="32" xfId="0" applyNumberFormat="1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>
      <alignment horizontal="center" vertical="center"/>
    </xf>
    <xf numFmtId="44" fontId="6" fillId="0" borderId="1" xfId="2" applyFont="1" applyBorder="1" applyAlignment="1">
      <alignment horizontal="center"/>
    </xf>
    <xf numFmtId="44" fontId="4" fillId="0" borderId="2" xfId="2" applyFont="1" applyFill="1" applyBorder="1" applyAlignment="1">
      <alignment horizontal="right" vertical="center"/>
    </xf>
    <xf numFmtId="44" fontId="4" fillId="0" borderId="4" xfId="2" applyFont="1" applyFill="1" applyBorder="1" applyAlignment="1">
      <alignment horizontal="right" vertical="center"/>
    </xf>
    <xf numFmtId="44" fontId="4" fillId="0" borderId="6" xfId="2" applyFont="1" applyFill="1" applyBorder="1" applyAlignment="1">
      <alignment horizontal="right" vertical="center"/>
    </xf>
    <xf numFmtId="44" fontId="4" fillId="0" borderId="16" xfId="2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right" vertical="center"/>
    </xf>
    <xf numFmtId="38" fontId="5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31" xfId="0" applyFont="1" applyFill="1" applyBorder="1"/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5" fillId="0" borderId="17" xfId="0" applyFont="1" applyFill="1" applyBorder="1"/>
    <xf numFmtId="164" fontId="4" fillId="0" borderId="17" xfId="0" applyNumberFormat="1" applyFont="1" applyFill="1" applyBorder="1" applyAlignment="1">
      <alignment horizontal="centerContinuous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0" fontId="4" fillId="0" borderId="51" xfId="0" applyFont="1" applyBorder="1"/>
    <xf numFmtId="0" fontId="5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4" fontId="5" fillId="0" borderId="36" xfId="2" applyFont="1" applyFill="1" applyBorder="1" applyAlignment="1">
      <alignment horizontal="center" vertical="center" wrapText="1"/>
    </xf>
    <xf numFmtId="44" fontId="5" fillId="0" borderId="39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0" xfId="2" applyFont="1" applyFill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4" fontId="5" fillId="0" borderId="33" xfId="2" applyFont="1" applyFill="1" applyBorder="1" applyAlignment="1">
      <alignment horizontal="center" vertical="center"/>
    </xf>
    <xf numFmtId="38" fontId="5" fillId="0" borderId="53" xfId="0" applyNumberFormat="1" applyFont="1" applyFill="1" applyBorder="1" applyAlignment="1">
      <alignment horizontal="center" vertical="center"/>
    </xf>
    <xf numFmtId="44" fontId="6" fillId="0" borderId="17" xfId="2" applyFont="1" applyBorder="1" applyAlignment="1">
      <alignment horizontal="center"/>
    </xf>
    <xf numFmtId="0" fontId="5" fillId="0" borderId="53" xfId="0" applyFont="1" applyFill="1" applyBorder="1" applyAlignment="1">
      <alignment horizontal="center" vertical="center"/>
    </xf>
    <xf numFmtId="44" fontId="4" fillId="0" borderId="22" xfId="2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4" fontId="4" fillId="0" borderId="20" xfId="2" applyFont="1" applyFill="1" applyBorder="1" applyAlignment="1">
      <alignment horizontal="right" vertical="center"/>
    </xf>
    <xf numFmtId="44" fontId="4" fillId="0" borderId="25" xfId="2" applyFont="1" applyFill="1" applyBorder="1" applyAlignment="1">
      <alignment horizontal="right" vertical="center"/>
    </xf>
    <xf numFmtId="44" fontId="4" fillId="0" borderId="17" xfId="2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56" xfId="0" applyFont="1" applyFill="1" applyBorder="1" applyAlignment="1">
      <alignment horizontal="center" vertical="center" textRotation="90"/>
    </xf>
    <xf numFmtId="0" fontId="5" fillId="0" borderId="57" xfId="0" applyFont="1" applyFill="1" applyBorder="1" applyAlignment="1">
      <alignment horizontal="center" vertical="center" textRotation="90"/>
    </xf>
    <xf numFmtId="43" fontId="5" fillId="0" borderId="55" xfId="1" applyFont="1" applyFill="1" applyBorder="1" applyAlignment="1">
      <alignment horizontal="center" vertical="center" textRotation="90"/>
    </xf>
    <xf numFmtId="43" fontId="5" fillId="0" borderId="56" xfId="1" applyFont="1" applyFill="1" applyBorder="1" applyAlignment="1">
      <alignment horizontal="center" vertical="center" textRotation="90"/>
    </xf>
    <xf numFmtId="43" fontId="5" fillId="0" borderId="57" xfId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24" xfId="2" applyNumberFormat="1" applyFont="1" applyFill="1" applyBorder="1" applyAlignment="1">
      <alignment horizontal="center" vertical="center"/>
    </xf>
    <xf numFmtId="39" fontId="4" fillId="0" borderId="26" xfId="0" applyNumberFormat="1" applyFont="1" applyFill="1" applyBorder="1" applyAlignment="1">
      <alignment horizontal="center" vertical="center"/>
    </xf>
    <xf numFmtId="39" fontId="4" fillId="0" borderId="27" xfId="0" applyNumberFormat="1" applyFont="1" applyFill="1" applyBorder="1" applyAlignment="1">
      <alignment horizontal="center" vertical="center"/>
    </xf>
    <xf numFmtId="39" fontId="4" fillId="0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23" xfId="2" applyNumberFormat="1" applyFont="1" applyFill="1" applyBorder="1" applyAlignment="1">
      <alignment horizontal="center" vertical="center"/>
    </xf>
    <xf numFmtId="39" fontId="4" fillId="0" borderId="10" xfId="0" applyNumberFormat="1" applyFont="1" applyFill="1" applyBorder="1" applyAlignment="1">
      <alignment horizontal="center" vertical="center"/>
    </xf>
    <xf numFmtId="39" fontId="4" fillId="0" borderId="13" xfId="0" applyNumberFormat="1" applyFont="1" applyFill="1" applyBorder="1" applyAlignment="1">
      <alignment horizontal="center" vertical="center"/>
    </xf>
    <xf numFmtId="39" fontId="4" fillId="0" borderId="2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9" fontId="4" fillId="0" borderId="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4" fillId="0" borderId="26" xfId="3" applyFont="1" applyFill="1" applyBorder="1" applyAlignment="1">
      <alignment horizontal="justify" wrapText="1"/>
    </xf>
    <xf numFmtId="0" fontId="4" fillId="0" borderId="27" xfId="3" applyFont="1" applyFill="1" applyBorder="1" applyAlignment="1">
      <alignment horizontal="justify"/>
    </xf>
    <xf numFmtId="0" fontId="4" fillId="0" borderId="28" xfId="3" applyFont="1" applyFill="1" applyBorder="1" applyAlignment="1">
      <alignment horizontal="justify"/>
    </xf>
    <xf numFmtId="0" fontId="4" fillId="0" borderId="18" xfId="3" applyFont="1" applyFill="1" applyBorder="1" applyAlignment="1">
      <alignment horizontal="justify"/>
    </xf>
    <xf numFmtId="0" fontId="4" fillId="0" borderId="0" xfId="3" applyFont="1" applyFill="1" applyBorder="1" applyAlignment="1">
      <alignment horizontal="justify"/>
    </xf>
    <xf numFmtId="0" fontId="4" fillId="0" borderId="22" xfId="3" applyFont="1" applyFill="1" applyBorder="1" applyAlignment="1">
      <alignment horizontal="justify"/>
    </xf>
    <xf numFmtId="0" fontId="5" fillId="0" borderId="37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view="pageBreakPreview" topLeftCell="A4" zoomScaleSheetLayoutView="100" workbookViewId="0">
      <selection activeCell="A24" sqref="A24"/>
    </sheetView>
  </sheetViews>
  <sheetFormatPr baseColWidth="10" defaultRowHeight="13.5" x14ac:dyDescent="0.2"/>
  <cols>
    <col min="1" max="1" width="14.85546875" style="2" customWidth="1"/>
    <col min="2" max="2" width="14.5703125" style="2" customWidth="1"/>
    <col min="3" max="3" width="26.42578125" style="2" customWidth="1"/>
    <col min="4" max="4" width="11.42578125" style="13"/>
    <col min="5" max="5" width="11.42578125" style="2"/>
    <col min="6" max="6" width="8.7109375" style="2" customWidth="1"/>
    <col min="7" max="7" width="14.42578125" style="2" customWidth="1"/>
    <col min="8" max="16384" width="11.42578125" style="2"/>
  </cols>
  <sheetData>
    <row r="1" spans="1:7" ht="20.25" customHeight="1" x14ac:dyDescent="0.2">
      <c r="A1" s="129" t="s">
        <v>79</v>
      </c>
      <c r="B1" s="130"/>
      <c r="C1" s="130"/>
      <c r="D1" s="130"/>
      <c r="E1" s="130"/>
      <c r="F1" s="130"/>
      <c r="G1" s="131"/>
    </row>
    <row r="2" spans="1:7" ht="20.100000000000001" customHeight="1" thickBot="1" x14ac:dyDescent="0.25">
      <c r="A2" s="132" t="s">
        <v>109</v>
      </c>
      <c r="B2" s="133"/>
      <c r="C2" s="133"/>
      <c r="D2" s="133"/>
      <c r="E2" s="133"/>
      <c r="F2" s="133"/>
      <c r="G2" s="134"/>
    </row>
    <row r="3" spans="1:7" ht="19.5" customHeight="1" thickBot="1" x14ac:dyDescent="0.25">
      <c r="A3" s="135" t="s">
        <v>46</v>
      </c>
      <c r="B3" s="136"/>
      <c r="C3" s="136"/>
      <c r="D3" s="136"/>
      <c r="E3" s="136"/>
      <c r="F3" s="136"/>
      <c r="G3" s="137"/>
    </row>
    <row r="4" spans="1:7" ht="21" customHeight="1" x14ac:dyDescent="0.2">
      <c r="A4" s="148" t="s">
        <v>75</v>
      </c>
      <c r="B4" s="146" t="s">
        <v>76</v>
      </c>
      <c r="C4" s="138" t="s">
        <v>0</v>
      </c>
      <c r="D4" s="140" t="s">
        <v>47</v>
      </c>
      <c r="E4" s="141"/>
      <c r="F4" s="142"/>
      <c r="G4" s="127" t="s">
        <v>74</v>
      </c>
    </row>
    <row r="5" spans="1:7" ht="23.25" customHeight="1" thickBot="1" x14ac:dyDescent="0.25">
      <c r="A5" s="149"/>
      <c r="B5" s="147"/>
      <c r="C5" s="139"/>
      <c r="D5" s="143"/>
      <c r="E5" s="144"/>
      <c r="F5" s="145"/>
      <c r="G5" s="128"/>
    </row>
    <row r="6" spans="1:7" ht="17.25" customHeight="1" x14ac:dyDescent="0.2">
      <c r="A6" s="104">
        <v>0</v>
      </c>
      <c r="B6" s="104" t="s">
        <v>98</v>
      </c>
      <c r="C6" s="6" t="s">
        <v>108</v>
      </c>
      <c r="D6" s="109" t="s">
        <v>23</v>
      </c>
      <c r="E6" s="110"/>
      <c r="F6" s="111"/>
      <c r="G6" s="107">
        <v>85.9</v>
      </c>
    </row>
    <row r="7" spans="1:7" ht="17.25" customHeight="1" x14ac:dyDescent="0.2">
      <c r="A7" s="104"/>
      <c r="B7" s="104"/>
      <c r="C7" s="6" t="s">
        <v>85</v>
      </c>
      <c r="D7" s="109"/>
      <c r="E7" s="110"/>
      <c r="F7" s="111"/>
      <c r="G7" s="107"/>
    </row>
    <row r="8" spans="1:7" ht="17.25" customHeight="1" x14ac:dyDescent="0.2">
      <c r="A8" s="105"/>
      <c r="B8" s="105"/>
      <c r="C8" s="9" t="s">
        <v>94</v>
      </c>
      <c r="D8" s="112"/>
      <c r="E8" s="113"/>
      <c r="F8" s="114"/>
      <c r="G8" s="108"/>
    </row>
    <row r="9" spans="1:7" ht="28.5" customHeight="1" x14ac:dyDescent="0.2">
      <c r="A9" s="31">
        <v>2</v>
      </c>
      <c r="B9" s="31">
        <v>2</v>
      </c>
      <c r="C9" s="31" t="s">
        <v>86</v>
      </c>
      <c r="D9" s="115" t="s">
        <v>23</v>
      </c>
      <c r="E9" s="116"/>
      <c r="F9" s="117"/>
      <c r="G9" s="53">
        <v>61.36</v>
      </c>
    </row>
    <row r="10" spans="1:7" ht="17.25" customHeight="1" x14ac:dyDescent="0.2">
      <c r="A10" s="103">
        <v>3</v>
      </c>
      <c r="B10" s="103" t="s">
        <v>98</v>
      </c>
      <c r="C10" s="4" t="s">
        <v>99</v>
      </c>
      <c r="D10" s="115" t="s">
        <v>23</v>
      </c>
      <c r="E10" s="116"/>
      <c r="F10" s="117"/>
      <c r="G10" s="106">
        <v>61.36</v>
      </c>
    </row>
    <row r="11" spans="1:7" ht="17.25" customHeight="1" x14ac:dyDescent="0.2">
      <c r="A11" s="104"/>
      <c r="B11" s="104"/>
      <c r="C11" s="10" t="s">
        <v>87</v>
      </c>
      <c r="D11" s="109"/>
      <c r="E11" s="110"/>
      <c r="F11" s="111"/>
      <c r="G11" s="107"/>
    </row>
    <row r="12" spans="1:7" ht="17.25" customHeight="1" x14ac:dyDescent="0.2">
      <c r="A12" s="104"/>
      <c r="B12" s="104"/>
      <c r="C12" s="10" t="s">
        <v>88</v>
      </c>
      <c r="D12" s="109"/>
      <c r="E12" s="110"/>
      <c r="F12" s="111"/>
      <c r="G12" s="107"/>
    </row>
    <row r="13" spans="1:7" ht="17.25" customHeight="1" x14ac:dyDescent="0.2">
      <c r="A13" s="104"/>
      <c r="B13" s="104"/>
      <c r="C13" s="10" t="s">
        <v>100</v>
      </c>
      <c r="D13" s="109"/>
      <c r="E13" s="110"/>
      <c r="F13" s="111"/>
      <c r="G13" s="107"/>
    </row>
    <row r="14" spans="1:7" ht="17.25" customHeight="1" x14ac:dyDescent="0.2">
      <c r="A14" s="104"/>
      <c r="B14" s="104"/>
      <c r="C14" s="10" t="s">
        <v>89</v>
      </c>
      <c r="D14" s="109"/>
      <c r="E14" s="110"/>
      <c r="F14" s="111"/>
      <c r="G14" s="107"/>
    </row>
    <row r="15" spans="1:7" ht="17.25" customHeight="1" x14ac:dyDescent="0.2">
      <c r="A15" s="105"/>
      <c r="B15" s="105"/>
      <c r="C15" s="11" t="s">
        <v>90</v>
      </c>
      <c r="D15" s="112"/>
      <c r="E15" s="113"/>
      <c r="F15" s="114"/>
      <c r="G15" s="108"/>
    </row>
    <row r="16" spans="1:7" ht="17.25" customHeight="1" x14ac:dyDescent="0.2">
      <c r="A16" s="103">
        <v>4</v>
      </c>
      <c r="B16" s="103" t="s">
        <v>107</v>
      </c>
      <c r="C16" s="4" t="s">
        <v>91</v>
      </c>
      <c r="D16" s="115"/>
      <c r="E16" s="116"/>
      <c r="F16" s="117"/>
      <c r="G16" s="106">
        <v>36.81</v>
      </c>
    </row>
    <row r="17" spans="1:7" ht="17.25" customHeight="1" x14ac:dyDescent="0.2">
      <c r="A17" s="104"/>
      <c r="B17" s="104"/>
      <c r="C17" s="6" t="s">
        <v>103</v>
      </c>
      <c r="D17" s="109" t="s">
        <v>23</v>
      </c>
      <c r="E17" s="110"/>
      <c r="F17" s="111"/>
      <c r="G17" s="107"/>
    </row>
    <row r="18" spans="1:7" ht="17.25" customHeight="1" x14ac:dyDescent="0.2">
      <c r="A18" s="104"/>
      <c r="B18" s="104"/>
      <c r="C18" s="10" t="s">
        <v>104</v>
      </c>
      <c r="D18" s="109" t="s">
        <v>24</v>
      </c>
      <c r="E18" s="110"/>
      <c r="F18" s="111"/>
      <c r="G18" s="107"/>
    </row>
    <row r="19" spans="1:7" ht="17.25" customHeight="1" x14ac:dyDescent="0.2">
      <c r="A19" s="104"/>
      <c r="B19" s="104"/>
      <c r="C19" s="10" t="s">
        <v>101</v>
      </c>
      <c r="D19" s="109" t="s">
        <v>25</v>
      </c>
      <c r="E19" s="110"/>
      <c r="F19" s="111"/>
      <c r="G19" s="107"/>
    </row>
    <row r="20" spans="1:7" ht="17.25" customHeight="1" x14ac:dyDescent="0.2">
      <c r="A20" s="105"/>
      <c r="B20" s="105"/>
      <c r="C20" s="11" t="s">
        <v>102</v>
      </c>
      <c r="D20" s="112"/>
      <c r="E20" s="113"/>
      <c r="F20" s="114"/>
      <c r="G20" s="108"/>
    </row>
    <row r="21" spans="1:7" ht="27.75" customHeight="1" x14ac:dyDescent="0.2">
      <c r="A21" s="1">
        <v>5</v>
      </c>
      <c r="B21" s="1">
        <v>1</v>
      </c>
      <c r="C21" s="12" t="s">
        <v>105</v>
      </c>
      <c r="D21" s="150" t="s">
        <v>26</v>
      </c>
      <c r="E21" s="151"/>
      <c r="F21" s="152"/>
      <c r="G21" s="54">
        <v>36.81</v>
      </c>
    </row>
    <row r="22" spans="1:7" ht="27.75" customHeight="1" x14ac:dyDescent="0.2">
      <c r="A22" s="1">
        <v>6</v>
      </c>
      <c r="B22" s="1">
        <v>3</v>
      </c>
      <c r="C22" s="1">
        <v>21</v>
      </c>
      <c r="D22" s="150" t="s">
        <v>27</v>
      </c>
      <c r="E22" s="151"/>
      <c r="F22" s="152"/>
      <c r="G22" s="54">
        <v>36.81</v>
      </c>
    </row>
    <row r="23" spans="1:7" ht="27.75" customHeight="1" x14ac:dyDescent="0.2">
      <c r="A23" s="1">
        <v>8</v>
      </c>
      <c r="B23" s="1">
        <v>3</v>
      </c>
      <c r="C23" s="1" t="s">
        <v>92</v>
      </c>
      <c r="D23" s="150" t="s">
        <v>27</v>
      </c>
      <c r="E23" s="151"/>
      <c r="F23" s="152"/>
      <c r="G23" s="54">
        <v>73.63</v>
      </c>
    </row>
    <row r="24" spans="1:7" ht="27.75" customHeight="1" x14ac:dyDescent="0.2">
      <c r="A24" s="1">
        <v>9</v>
      </c>
      <c r="B24" s="1">
        <v>3</v>
      </c>
      <c r="C24" s="12" t="s">
        <v>93</v>
      </c>
      <c r="D24" s="150" t="s">
        <v>27</v>
      </c>
      <c r="E24" s="151"/>
      <c r="F24" s="152"/>
      <c r="G24" s="54">
        <v>58.9</v>
      </c>
    </row>
    <row r="25" spans="1:7" s="7" customFormat="1" x14ac:dyDescent="0.2">
      <c r="D25" s="14"/>
    </row>
    <row r="26" spans="1:7" ht="13.5" customHeight="1" x14ac:dyDescent="0.2">
      <c r="A26" s="118" t="s">
        <v>124</v>
      </c>
      <c r="B26" s="119"/>
      <c r="C26" s="119"/>
      <c r="D26" s="119"/>
      <c r="E26" s="119"/>
      <c r="F26" s="119"/>
      <c r="G26" s="120"/>
    </row>
    <row r="27" spans="1:7" x14ac:dyDescent="0.2">
      <c r="A27" s="121"/>
      <c r="B27" s="122"/>
      <c r="C27" s="122"/>
      <c r="D27" s="122"/>
      <c r="E27" s="122"/>
      <c r="F27" s="122"/>
      <c r="G27" s="123"/>
    </row>
    <row r="28" spans="1:7" x14ac:dyDescent="0.2">
      <c r="A28" s="124"/>
      <c r="B28" s="125"/>
      <c r="C28" s="125"/>
      <c r="D28" s="125"/>
      <c r="E28" s="125"/>
      <c r="F28" s="125"/>
      <c r="G28" s="126"/>
    </row>
    <row r="29" spans="1:7" x14ac:dyDescent="0.2">
      <c r="A29" s="7"/>
      <c r="B29" s="7"/>
      <c r="C29" s="7"/>
      <c r="D29" s="14"/>
      <c r="E29" s="7"/>
      <c r="F29" s="7"/>
      <c r="G29" s="7"/>
    </row>
    <row r="30" spans="1:7" x14ac:dyDescent="0.2">
      <c r="A30" s="7"/>
      <c r="B30" s="7"/>
      <c r="C30" s="7"/>
      <c r="D30" s="14"/>
      <c r="E30" s="7"/>
      <c r="F30" s="7"/>
      <c r="G30" s="7"/>
    </row>
    <row r="31" spans="1:7" x14ac:dyDescent="0.2">
      <c r="A31" s="7"/>
      <c r="B31" s="7"/>
      <c r="C31" s="7"/>
      <c r="D31" s="14"/>
      <c r="E31" s="7"/>
      <c r="F31" s="7"/>
      <c r="G31" s="7"/>
    </row>
    <row r="32" spans="1:7" x14ac:dyDescent="0.2">
      <c r="A32" s="7"/>
      <c r="B32" s="7"/>
      <c r="C32" s="7"/>
      <c r="D32" s="14"/>
      <c r="E32" s="7"/>
      <c r="F32" s="7"/>
      <c r="G32" s="7"/>
    </row>
    <row r="33" spans="1:7" x14ac:dyDescent="0.2">
      <c r="A33" s="7"/>
      <c r="B33" s="7"/>
      <c r="C33" s="7"/>
      <c r="D33" s="14"/>
      <c r="E33" s="7"/>
      <c r="F33" s="7"/>
      <c r="G33" s="7"/>
    </row>
    <row r="34" spans="1:7" x14ac:dyDescent="0.2">
      <c r="A34" s="7"/>
      <c r="B34" s="7"/>
      <c r="C34" s="7"/>
      <c r="D34" s="14"/>
      <c r="E34" s="7"/>
      <c r="F34" s="7"/>
      <c r="G34" s="7"/>
    </row>
    <row r="35" spans="1:7" x14ac:dyDescent="0.2">
      <c r="A35" s="7"/>
      <c r="B35" s="7"/>
      <c r="C35" s="7"/>
      <c r="D35" s="14"/>
      <c r="E35" s="7"/>
      <c r="F35" s="7"/>
      <c r="G35" s="7"/>
    </row>
    <row r="36" spans="1:7" x14ac:dyDescent="0.2">
      <c r="A36" s="7"/>
      <c r="B36" s="7"/>
      <c r="C36" s="7"/>
      <c r="D36" s="14"/>
      <c r="E36" s="7"/>
      <c r="F36" s="7"/>
      <c r="G36" s="7"/>
    </row>
    <row r="37" spans="1:7" x14ac:dyDescent="0.2">
      <c r="A37" s="7"/>
      <c r="B37" s="7"/>
      <c r="C37" s="7"/>
      <c r="D37" s="14"/>
      <c r="E37" s="7"/>
      <c r="F37" s="7"/>
      <c r="G37" s="7"/>
    </row>
    <row r="38" spans="1:7" x14ac:dyDescent="0.2">
      <c r="A38" s="7"/>
      <c r="B38" s="7"/>
      <c r="C38" s="7"/>
      <c r="D38" s="14"/>
      <c r="E38" s="7"/>
      <c r="F38" s="7"/>
      <c r="G38" s="7"/>
    </row>
    <row r="39" spans="1:7" x14ac:dyDescent="0.2">
      <c r="A39" s="7"/>
      <c r="B39" s="7"/>
      <c r="C39" s="7"/>
      <c r="D39" s="14"/>
      <c r="E39" s="7"/>
      <c r="F39" s="7"/>
      <c r="G39" s="7"/>
    </row>
  </sheetData>
  <mergeCells count="30">
    <mergeCell ref="A26:G28"/>
    <mergeCell ref="G4:G5"/>
    <mergeCell ref="A1:G1"/>
    <mergeCell ref="A2:G2"/>
    <mergeCell ref="A3:G3"/>
    <mergeCell ref="C4:C5"/>
    <mergeCell ref="D4:F5"/>
    <mergeCell ref="B4:B5"/>
    <mergeCell ref="A4:A5"/>
    <mergeCell ref="D24:F24"/>
    <mergeCell ref="D23:F23"/>
    <mergeCell ref="D22:F22"/>
    <mergeCell ref="D21:F21"/>
    <mergeCell ref="D17:F17"/>
    <mergeCell ref="D19:F19"/>
    <mergeCell ref="G16:G20"/>
    <mergeCell ref="G10:G15"/>
    <mergeCell ref="G6:G8"/>
    <mergeCell ref="D6:F8"/>
    <mergeCell ref="D9:F9"/>
    <mergeCell ref="D10:F15"/>
    <mergeCell ref="D18:F18"/>
    <mergeCell ref="D16:F16"/>
    <mergeCell ref="D20:F20"/>
    <mergeCell ref="A16:A20"/>
    <mergeCell ref="B16:B20"/>
    <mergeCell ref="A6:A8"/>
    <mergeCell ref="B6:B8"/>
    <mergeCell ref="A10:A15"/>
    <mergeCell ref="B10:B15"/>
  </mergeCells>
  <phoneticPr fontId="2" type="noConversion"/>
  <printOptions horizontalCentered="1"/>
  <pageMargins left="0.19685039370078741" right="0.19685039370078741" top="0.42824074074074076" bottom="0.19685039370078741" header="0" footer="0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41"/>
  <sheetViews>
    <sheetView tabSelected="1" view="pageBreakPreview" topLeftCell="A11" zoomScaleSheetLayoutView="100" workbookViewId="0">
      <selection activeCell="A24" sqref="A24"/>
    </sheetView>
  </sheetViews>
  <sheetFormatPr baseColWidth="10" defaultRowHeight="13.5" x14ac:dyDescent="0.2"/>
  <cols>
    <col min="1" max="1" width="5.85546875" style="2" customWidth="1"/>
    <col min="2" max="3" width="6.140625" style="2" customWidth="1"/>
    <col min="4" max="4" width="6.28515625" style="2" customWidth="1"/>
    <col min="5" max="5" width="16.5703125" style="2" customWidth="1"/>
    <col min="6" max="6" width="22.28515625" style="2" customWidth="1"/>
    <col min="7" max="7" width="8.85546875" style="2" customWidth="1"/>
    <col min="8" max="8" width="16.7109375" style="95" customWidth="1"/>
    <col min="9" max="16384" width="11.42578125" style="2"/>
  </cols>
  <sheetData>
    <row r="1" spans="1:81" s="32" customFormat="1" ht="20.25" customHeight="1" x14ac:dyDescent="0.2">
      <c r="A1" s="129" t="s">
        <v>79</v>
      </c>
      <c r="B1" s="130"/>
      <c r="C1" s="130"/>
      <c r="D1" s="130"/>
      <c r="E1" s="130"/>
      <c r="F1" s="130"/>
      <c r="G1" s="130"/>
      <c r="H1" s="131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</row>
    <row r="2" spans="1:81" ht="20.25" customHeight="1" thickBot="1" x14ac:dyDescent="0.25">
      <c r="A2" s="132" t="s">
        <v>109</v>
      </c>
      <c r="B2" s="133"/>
      <c r="C2" s="133"/>
      <c r="D2" s="133"/>
      <c r="E2" s="133"/>
      <c r="F2" s="133"/>
      <c r="G2" s="133"/>
      <c r="H2" s="134"/>
    </row>
    <row r="3" spans="1:81" ht="17.25" customHeight="1" x14ac:dyDescent="0.2">
      <c r="A3" s="157" t="s">
        <v>1</v>
      </c>
      <c r="B3" s="167" t="s">
        <v>45</v>
      </c>
      <c r="C3" s="161" t="s">
        <v>48</v>
      </c>
      <c r="D3" s="164" t="s">
        <v>2</v>
      </c>
      <c r="E3" s="96"/>
      <c r="F3" s="63"/>
      <c r="G3" s="63"/>
      <c r="H3" s="92"/>
      <c r="J3" s="160"/>
    </row>
    <row r="4" spans="1:81" ht="17.25" customHeight="1" x14ac:dyDescent="0.2">
      <c r="A4" s="158"/>
      <c r="B4" s="168"/>
      <c r="C4" s="162"/>
      <c r="D4" s="165"/>
      <c r="E4" s="153" t="s">
        <v>49</v>
      </c>
      <c r="F4" s="141"/>
      <c r="G4" s="141"/>
      <c r="H4" s="154"/>
      <c r="J4" s="160"/>
    </row>
    <row r="5" spans="1:81" ht="17.25" customHeight="1" x14ac:dyDescent="0.2">
      <c r="A5" s="158"/>
      <c r="B5" s="168"/>
      <c r="C5" s="162"/>
      <c r="D5" s="165"/>
      <c r="E5" s="153" t="s">
        <v>10</v>
      </c>
      <c r="F5" s="141"/>
      <c r="G5" s="141"/>
      <c r="H5" s="154"/>
      <c r="J5" s="160"/>
    </row>
    <row r="6" spans="1:81" ht="17.25" customHeight="1" x14ac:dyDescent="0.2">
      <c r="A6" s="158"/>
      <c r="B6" s="168"/>
      <c r="C6" s="162"/>
      <c r="D6" s="165"/>
      <c r="E6" s="153"/>
      <c r="F6" s="141"/>
      <c r="G6" s="141"/>
      <c r="H6" s="154"/>
      <c r="J6" s="160"/>
    </row>
    <row r="7" spans="1:81" ht="13.5" customHeight="1" thickBot="1" x14ac:dyDescent="0.25">
      <c r="A7" s="159"/>
      <c r="B7" s="169"/>
      <c r="C7" s="163"/>
      <c r="D7" s="166"/>
      <c r="E7" s="97"/>
      <c r="F7" s="55"/>
      <c r="G7" s="55"/>
      <c r="H7" s="93"/>
      <c r="J7" s="160"/>
    </row>
    <row r="8" spans="1:81" ht="15.75" customHeight="1" thickBot="1" x14ac:dyDescent="0.25">
      <c r="A8" s="135" t="s">
        <v>4</v>
      </c>
      <c r="B8" s="155"/>
      <c r="C8" s="155"/>
      <c r="D8" s="156"/>
      <c r="E8" s="56" t="s">
        <v>50</v>
      </c>
      <c r="F8" s="56"/>
      <c r="G8" s="99" t="s">
        <v>2</v>
      </c>
      <c r="H8" s="98" t="s">
        <v>77</v>
      </c>
    </row>
    <row r="9" spans="1:81" x14ac:dyDescent="0.2">
      <c r="A9" s="45">
        <v>2</v>
      </c>
      <c r="B9" s="45">
        <v>1</v>
      </c>
      <c r="C9" s="45">
        <v>1</v>
      </c>
      <c r="D9" s="45">
        <v>1</v>
      </c>
      <c r="E9" s="57" t="s">
        <v>111</v>
      </c>
      <c r="F9" s="57" t="s">
        <v>112</v>
      </c>
      <c r="G9" s="57" t="s">
        <v>6</v>
      </c>
      <c r="H9" s="94">
        <v>1753.84</v>
      </c>
    </row>
    <row r="10" spans="1:81" x14ac:dyDescent="0.2">
      <c r="A10" s="45">
        <v>2</v>
      </c>
      <c r="B10" s="45">
        <v>1</v>
      </c>
      <c r="C10" s="45">
        <v>1</v>
      </c>
      <c r="D10" s="45">
        <v>2</v>
      </c>
      <c r="E10" s="57" t="s">
        <v>111</v>
      </c>
      <c r="F10" s="57" t="s">
        <v>112</v>
      </c>
      <c r="G10" s="57" t="s">
        <v>113</v>
      </c>
      <c r="H10" s="94">
        <v>1358.43</v>
      </c>
    </row>
    <row r="11" spans="1:81" ht="12.75" customHeight="1" x14ac:dyDescent="0.2">
      <c r="A11" s="45">
        <v>2</v>
      </c>
      <c r="B11" s="45">
        <v>1</v>
      </c>
      <c r="C11" s="45">
        <v>1</v>
      </c>
      <c r="D11" s="45">
        <v>3</v>
      </c>
      <c r="E11" s="57" t="s">
        <v>5</v>
      </c>
      <c r="F11" s="57" t="s">
        <v>83</v>
      </c>
      <c r="G11" s="57" t="s">
        <v>114</v>
      </c>
      <c r="H11" s="94">
        <v>1141.08</v>
      </c>
    </row>
    <row r="12" spans="1:81" x14ac:dyDescent="0.2">
      <c r="A12" s="150"/>
      <c r="B12" s="151"/>
      <c r="C12" s="151"/>
      <c r="D12" s="151"/>
      <c r="E12" s="151"/>
      <c r="F12" s="151"/>
      <c r="G12" s="151"/>
      <c r="H12" s="152"/>
    </row>
    <row r="13" spans="1:81" x14ac:dyDescent="0.2">
      <c r="A13" s="51">
        <v>2</v>
      </c>
      <c r="B13" s="51">
        <v>1</v>
      </c>
      <c r="C13" s="51">
        <v>2</v>
      </c>
      <c r="D13" s="51">
        <v>1</v>
      </c>
      <c r="E13" s="51" t="s">
        <v>111</v>
      </c>
      <c r="F13" s="51" t="s">
        <v>115</v>
      </c>
      <c r="G13" s="51" t="s">
        <v>6</v>
      </c>
      <c r="H13" s="94">
        <v>2781.97</v>
      </c>
    </row>
    <row r="14" spans="1:81" x14ac:dyDescent="0.2">
      <c r="A14" s="51">
        <v>2</v>
      </c>
      <c r="B14" s="51">
        <v>1</v>
      </c>
      <c r="C14" s="51">
        <v>2</v>
      </c>
      <c r="D14" s="51">
        <v>2</v>
      </c>
      <c r="E14" s="51" t="s">
        <v>111</v>
      </c>
      <c r="F14" s="51" t="s">
        <v>115</v>
      </c>
      <c r="G14" s="51" t="s">
        <v>113</v>
      </c>
      <c r="H14" s="94">
        <v>2119.16</v>
      </c>
    </row>
    <row r="15" spans="1:81" x14ac:dyDescent="0.2">
      <c r="A15" s="51">
        <v>2</v>
      </c>
      <c r="B15" s="51">
        <v>1</v>
      </c>
      <c r="C15" s="51">
        <v>2</v>
      </c>
      <c r="D15" s="51">
        <v>3</v>
      </c>
      <c r="E15" s="57" t="s">
        <v>5</v>
      </c>
      <c r="F15" s="57" t="s">
        <v>51</v>
      </c>
      <c r="G15" s="57" t="s">
        <v>114</v>
      </c>
      <c r="H15" s="94">
        <v>1738.8</v>
      </c>
    </row>
    <row r="16" spans="1:81" x14ac:dyDescent="0.2">
      <c r="A16" s="150"/>
      <c r="B16" s="151"/>
      <c r="C16" s="151"/>
      <c r="D16" s="151"/>
      <c r="E16" s="151"/>
      <c r="F16" s="151"/>
      <c r="G16" s="151"/>
      <c r="H16" s="152"/>
    </row>
    <row r="17" spans="1:8" x14ac:dyDescent="0.2">
      <c r="A17" s="51">
        <v>2</v>
      </c>
      <c r="B17" s="51">
        <v>1</v>
      </c>
      <c r="C17" s="51">
        <v>3</v>
      </c>
      <c r="D17" s="51">
        <v>1</v>
      </c>
      <c r="E17" s="51" t="s">
        <v>111</v>
      </c>
      <c r="F17" s="51" t="s">
        <v>9</v>
      </c>
      <c r="G17" s="51" t="s">
        <v>6</v>
      </c>
      <c r="H17" s="94">
        <v>4354.3999999999996</v>
      </c>
    </row>
    <row r="18" spans="1:8" x14ac:dyDescent="0.2">
      <c r="A18" s="51">
        <v>2</v>
      </c>
      <c r="B18" s="51">
        <v>1</v>
      </c>
      <c r="C18" s="51">
        <v>3</v>
      </c>
      <c r="D18" s="51">
        <v>2</v>
      </c>
      <c r="E18" s="51" t="s">
        <v>111</v>
      </c>
      <c r="F18" s="51" t="s">
        <v>9</v>
      </c>
      <c r="G18" s="51" t="s">
        <v>113</v>
      </c>
      <c r="H18" s="94">
        <v>3423.26</v>
      </c>
    </row>
    <row r="19" spans="1:8" x14ac:dyDescent="0.2">
      <c r="A19" s="51">
        <v>2</v>
      </c>
      <c r="B19" s="51">
        <v>1</v>
      </c>
      <c r="C19" s="51">
        <v>3</v>
      </c>
      <c r="D19" s="51">
        <v>3</v>
      </c>
      <c r="E19" s="57" t="s">
        <v>5</v>
      </c>
      <c r="F19" s="57" t="s">
        <v>9</v>
      </c>
      <c r="G19" s="57" t="s">
        <v>114</v>
      </c>
      <c r="H19" s="94">
        <v>2934.22</v>
      </c>
    </row>
    <row r="20" spans="1:8" x14ac:dyDescent="0.2">
      <c r="A20" s="150"/>
      <c r="B20" s="151"/>
      <c r="C20" s="151"/>
      <c r="D20" s="151"/>
      <c r="E20" s="151"/>
      <c r="F20" s="151"/>
      <c r="G20" s="151"/>
      <c r="H20" s="152"/>
    </row>
    <row r="21" spans="1:8" x14ac:dyDescent="0.2">
      <c r="A21" s="51">
        <v>2</v>
      </c>
      <c r="B21" s="51">
        <v>1</v>
      </c>
      <c r="C21" s="51">
        <v>4</v>
      </c>
      <c r="D21" s="51">
        <v>1</v>
      </c>
      <c r="E21" s="51" t="s">
        <v>111</v>
      </c>
      <c r="F21" s="51" t="s">
        <v>7</v>
      </c>
      <c r="G21" s="51" t="s">
        <v>6</v>
      </c>
      <c r="H21" s="94">
        <v>6652.54</v>
      </c>
    </row>
    <row r="22" spans="1:8" x14ac:dyDescent="0.2">
      <c r="A22" s="51">
        <v>2</v>
      </c>
      <c r="B22" s="51">
        <v>1</v>
      </c>
      <c r="C22" s="51">
        <v>4</v>
      </c>
      <c r="D22" s="51">
        <v>2</v>
      </c>
      <c r="E22" s="51" t="s">
        <v>111</v>
      </c>
      <c r="F22" s="51" t="s">
        <v>7</v>
      </c>
      <c r="G22" s="51" t="s">
        <v>113</v>
      </c>
      <c r="H22" s="94">
        <v>5216.3999999999996</v>
      </c>
    </row>
    <row r="23" spans="1:8" x14ac:dyDescent="0.2">
      <c r="A23" s="51">
        <v>2</v>
      </c>
      <c r="B23" s="51">
        <v>1</v>
      </c>
      <c r="C23" s="51">
        <v>4</v>
      </c>
      <c r="D23" s="51">
        <v>3</v>
      </c>
      <c r="E23" s="57" t="s">
        <v>5</v>
      </c>
      <c r="F23" s="57" t="s">
        <v>7</v>
      </c>
      <c r="G23" s="57" t="s">
        <v>114</v>
      </c>
      <c r="H23" s="94">
        <v>4455.67</v>
      </c>
    </row>
    <row r="24" spans="1:8" x14ac:dyDescent="0.2">
      <c r="A24" s="150"/>
      <c r="B24" s="151"/>
      <c r="C24" s="151"/>
      <c r="D24" s="151"/>
      <c r="E24" s="151"/>
      <c r="F24" s="151"/>
      <c r="G24" s="151"/>
      <c r="H24" s="152"/>
    </row>
    <row r="25" spans="1:8" x14ac:dyDescent="0.2">
      <c r="A25" s="51">
        <v>2</v>
      </c>
      <c r="B25" s="51">
        <v>2</v>
      </c>
      <c r="C25" s="51">
        <v>1</v>
      </c>
      <c r="D25" s="51">
        <v>1</v>
      </c>
      <c r="E25" s="51" t="s">
        <v>116</v>
      </c>
      <c r="F25" s="51" t="s">
        <v>117</v>
      </c>
      <c r="G25" s="51" t="s">
        <v>6</v>
      </c>
      <c r="H25" s="94">
        <v>2419.11</v>
      </c>
    </row>
    <row r="26" spans="1:8" x14ac:dyDescent="0.2">
      <c r="A26" s="51">
        <v>2</v>
      </c>
      <c r="B26" s="51">
        <v>2</v>
      </c>
      <c r="C26" s="51">
        <v>1</v>
      </c>
      <c r="D26" s="51">
        <v>2</v>
      </c>
      <c r="E26" s="51" t="s">
        <v>116</v>
      </c>
      <c r="F26" s="51" t="s">
        <v>117</v>
      </c>
      <c r="G26" s="51" t="s">
        <v>113</v>
      </c>
      <c r="H26" s="94">
        <v>1956.15</v>
      </c>
    </row>
    <row r="27" spans="1:8" x14ac:dyDescent="0.2">
      <c r="A27" s="51">
        <v>2</v>
      </c>
      <c r="B27" s="51">
        <v>2</v>
      </c>
      <c r="C27" s="51">
        <v>1</v>
      </c>
      <c r="D27" s="51">
        <v>3</v>
      </c>
      <c r="E27" s="57" t="s">
        <v>8</v>
      </c>
      <c r="F27" s="57" t="s">
        <v>51</v>
      </c>
      <c r="G27" s="57" t="s">
        <v>114</v>
      </c>
      <c r="H27" s="94">
        <v>1738.8</v>
      </c>
    </row>
    <row r="28" spans="1:8" x14ac:dyDescent="0.2">
      <c r="A28" s="150"/>
      <c r="B28" s="151"/>
      <c r="C28" s="151"/>
      <c r="D28" s="151"/>
      <c r="E28" s="151"/>
      <c r="F28" s="151"/>
      <c r="G28" s="151"/>
      <c r="H28" s="152"/>
    </row>
    <row r="29" spans="1:8" x14ac:dyDescent="0.2">
      <c r="A29" s="51">
        <v>2</v>
      </c>
      <c r="B29" s="51">
        <v>2</v>
      </c>
      <c r="C29" s="51">
        <v>2</v>
      </c>
      <c r="D29" s="51">
        <v>1</v>
      </c>
      <c r="E29" s="51" t="s">
        <v>116</v>
      </c>
      <c r="F29" s="51" t="s">
        <v>9</v>
      </c>
      <c r="G29" s="51" t="s">
        <v>6</v>
      </c>
      <c r="H29" s="94">
        <v>3870.57</v>
      </c>
    </row>
    <row r="30" spans="1:8" x14ac:dyDescent="0.2">
      <c r="A30" s="51">
        <v>2</v>
      </c>
      <c r="B30" s="51">
        <v>2</v>
      </c>
      <c r="C30" s="51">
        <v>2</v>
      </c>
      <c r="D30" s="51">
        <v>2</v>
      </c>
      <c r="E30" s="51" t="s">
        <v>116</v>
      </c>
      <c r="F30" s="51" t="s">
        <v>9</v>
      </c>
      <c r="G30" s="51" t="s">
        <v>113</v>
      </c>
      <c r="H30" s="94">
        <v>2825.55</v>
      </c>
    </row>
    <row r="31" spans="1:8" x14ac:dyDescent="0.2">
      <c r="A31" s="51">
        <v>2</v>
      </c>
      <c r="B31" s="51">
        <v>2</v>
      </c>
      <c r="C31" s="51">
        <v>2</v>
      </c>
      <c r="D31" s="51">
        <v>3</v>
      </c>
      <c r="E31" s="57" t="s">
        <v>8</v>
      </c>
      <c r="F31" s="57" t="s">
        <v>9</v>
      </c>
      <c r="G31" s="57" t="s">
        <v>114</v>
      </c>
      <c r="H31" s="94">
        <v>2173.5</v>
      </c>
    </row>
    <row r="32" spans="1:8" x14ac:dyDescent="0.2">
      <c r="A32" s="150"/>
      <c r="B32" s="151"/>
      <c r="C32" s="151"/>
      <c r="D32" s="151"/>
      <c r="E32" s="151"/>
      <c r="F32" s="151"/>
      <c r="G32" s="151"/>
      <c r="H32" s="152"/>
    </row>
    <row r="33" spans="1:8" x14ac:dyDescent="0.2">
      <c r="A33" s="51">
        <v>2</v>
      </c>
      <c r="B33" s="51">
        <v>2</v>
      </c>
      <c r="C33" s="51">
        <v>3</v>
      </c>
      <c r="D33" s="51">
        <v>1</v>
      </c>
      <c r="E33" s="51" t="s">
        <v>116</v>
      </c>
      <c r="F33" s="51" t="s">
        <v>7</v>
      </c>
      <c r="G33" s="51" t="s">
        <v>6</v>
      </c>
      <c r="H33" s="94">
        <v>6047.77</v>
      </c>
    </row>
    <row r="34" spans="1:8" x14ac:dyDescent="0.2">
      <c r="A34" s="51">
        <v>2</v>
      </c>
      <c r="B34" s="51">
        <v>2</v>
      </c>
      <c r="C34" s="51">
        <v>3</v>
      </c>
      <c r="D34" s="51">
        <v>2</v>
      </c>
      <c r="E34" s="51" t="s">
        <v>116</v>
      </c>
      <c r="F34" s="51" t="s">
        <v>7</v>
      </c>
      <c r="G34" s="51" t="s">
        <v>113</v>
      </c>
      <c r="H34" s="94">
        <v>4618.68</v>
      </c>
    </row>
    <row r="35" spans="1:8" x14ac:dyDescent="0.2">
      <c r="A35" s="51">
        <v>2</v>
      </c>
      <c r="B35" s="51">
        <v>2</v>
      </c>
      <c r="C35" s="51">
        <v>3</v>
      </c>
      <c r="D35" s="51">
        <v>3</v>
      </c>
      <c r="E35" s="57" t="s">
        <v>8</v>
      </c>
      <c r="F35" s="57" t="s">
        <v>7</v>
      </c>
      <c r="G35" s="57" t="s">
        <v>114</v>
      </c>
      <c r="H35" s="94">
        <v>3803.62</v>
      </c>
    </row>
    <row r="36" spans="1:8" x14ac:dyDescent="0.2">
      <c r="A36" s="115"/>
      <c r="B36" s="116"/>
      <c r="C36" s="116"/>
      <c r="D36" s="116"/>
      <c r="E36" s="116"/>
      <c r="F36" s="116"/>
      <c r="G36" s="116"/>
      <c r="H36" s="117"/>
    </row>
    <row r="37" spans="1:8" x14ac:dyDescent="0.2">
      <c r="A37" s="51">
        <v>2</v>
      </c>
      <c r="B37" s="51">
        <v>3</v>
      </c>
      <c r="C37" s="51">
        <v>1</v>
      </c>
      <c r="D37" s="51">
        <v>1</v>
      </c>
      <c r="E37" s="51" t="s">
        <v>11</v>
      </c>
      <c r="F37" s="51" t="s">
        <v>22</v>
      </c>
      <c r="G37" s="51" t="s">
        <v>6</v>
      </c>
      <c r="H37" s="94">
        <v>3628.66</v>
      </c>
    </row>
    <row r="38" spans="1:8" x14ac:dyDescent="0.2">
      <c r="A38" s="51">
        <v>2</v>
      </c>
      <c r="B38" s="51">
        <v>3</v>
      </c>
      <c r="C38" s="51">
        <v>1</v>
      </c>
      <c r="D38" s="51">
        <v>2</v>
      </c>
      <c r="E38" s="57" t="s">
        <v>11</v>
      </c>
      <c r="F38" s="57" t="s">
        <v>22</v>
      </c>
      <c r="G38" s="57" t="s">
        <v>113</v>
      </c>
      <c r="H38" s="94">
        <v>2608.1999999999998</v>
      </c>
    </row>
    <row r="39" spans="1:8" x14ac:dyDescent="0.2">
      <c r="A39" s="47"/>
      <c r="B39" s="48"/>
      <c r="C39" s="48"/>
      <c r="D39" s="48"/>
      <c r="E39" s="48"/>
      <c r="F39" s="48"/>
      <c r="G39" s="48"/>
      <c r="H39" s="102"/>
    </row>
    <row r="40" spans="1:8" x14ac:dyDescent="0.2">
      <c r="A40" s="51">
        <v>2</v>
      </c>
      <c r="B40" s="51">
        <v>3</v>
      </c>
      <c r="C40" s="51">
        <v>2</v>
      </c>
      <c r="D40" s="51">
        <v>1</v>
      </c>
      <c r="E40" s="51" t="s">
        <v>11</v>
      </c>
      <c r="F40" s="51" t="s">
        <v>9</v>
      </c>
      <c r="G40" s="51" t="s">
        <v>6</v>
      </c>
      <c r="H40" s="94">
        <v>4475.34</v>
      </c>
    </row>
    <row r="41" spans="1:8" x14ac:dyDescent="0.2">
      <c r="A41" s="51">
        <v>2</v>
      </c>
      <c r="B41" s="51">
        <v>3</v>
      </c>
      <c r="C41" s="51">
        <v>2</v>
      </c>
      <c r="D41" s="51">
        <v>1</v>
      </c>
      <c r="E41" s="57" t="s">
        <v>11</v>
      </c>
      <c r="F41" s="57" t="s">
        <v>9</v>
      </c>
      <c r="G41" s="57" t="s">
        <v>113</v>
      </c>
      <c r="H41" s="94">
        <v>3586.27</v>
      </c>
    </row>
  </sheetData>
  <mergeCells count="18">
    <mergeCell ref="A32:H32"/>
    <mergeCell ref="A36:H36"/>
    <mergeCell ref="A12:H12"/>
    <mergeCell ref="A16:H16"/>
    <mergeCell ref="A20:H20"/>
    <mergeCell ref="A24:H24"/>
    <mergeCell ref="A28:H28"/>
    <mergeCell ref="J3:J7"/>
    <mergeCell ref="C3:C7"/>
    <mergeCell ref="D3:D7"/>
    <mergeCell ref="B3:B7"/>
    <mergeCell ref="E4:H4"/>
    <mergeCell ref="A1:H1"/>
    <mergeCell ref="A2:H2"/>
    <mergeCell ref="E6:H6"/>
    <mergeCell ref="A8:D8"/>
    <mergeCell ref="A3:A7"/>
    <mergeCell ref="E5:H5"/>
  </mergeCells>
  <phoneticPr fontId="2" type="noConversion"/>
  <printOptions horizontalCentered="1"/>
  <pageMargins left="0.19685039370078741" right="0.19685039370078741" top="0.41666666666666669" bottom="0.19685039370078741" header="0" footer="0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showWhiteSpace="0" view="pageBreakPreview" zoomScaleSheetLayoutView="100" workbookViewId="0">
      <selection activeCell="A24" sqref="A24"/>
    </sheetView>
  </sheetViews>
  <sheetFormatPr baseColWidth="10" defaultRowHeight="12.75" x14ac:dyDescent="0.2"/>
  <cols>
    <col min="1" max="3" width="11.140625" style="25" customWidth="1"/>
    <col min="4" max="6" width="12.7109375" style="25" customWidth="1"/>
    <col min="7" max="7" width="11.42578125" style="25"/>
    <col min="8" max="8" width="16.7109375" style="25" customWidth="1"/>
    <col min="9" max="16384" width="11.42578125" style="25"/>
  </cols>
  <sheetData>
    <row r="1" spans="1:8" ht="20.25" customHeight="1" x14ac:dyDescent="0.2">
      <c r="A1" s="129" t="s">
        <v>79</v>
      </c>
      <c r="B1" s="130"/>
      <c r="C1" s="130"/>
      <c r="D1" s="130"/>
      <c r="E1" s="130"/>
      <c r="F1" s="130"/>
      <c r="G1" s="130"/>
      <c r="H1" s="131"/>
    </row>
    <row r="2" spans="1:8" ht="20.25" customHeight="1" thickBot="1" x14ac:dyDescent="0.25">
      <c r="A2" s="132" t="s">
        <v>109</v>
      </c>
      <c r="B2" s="133"/>
      <c r="C2" s="133"/>
      <c r="D2" s="133"/>
      <c r="E2" s="133"/>
      <c r="F2" s="133"/>
      <c r="G2" s="133"/>
      <c r="H2" s="134"/>
    </row>
    <row r="3" spans="1:8" ht="20.25" customHeight="1" thickBot="1" x14ac:dyDescent="0.25">
      <c r="A3" s="198" t="s">
        <v>71</v>
      </c>
      <c r="B3" s="199"/>
      <c r="C3" s="199"/>
      <c r="D3" s="199"/>
      <c r="E3" s="199"/>
      <c r="F3" s="199"/>
      <c r="G3" s="199"/>
      <c r="H3" s="200"/>
    </row>
    <row r="4" spans="1:8" ht="15.75" customHeight="1" x14ac:dyDescent="0.2">
      <c r="A4" s="205" t="s">
        <v>84</v>
      </c>
      <c r="B4" s="206"/>
      <c r="C4" s="206"/>
      <c r="D4" s="206"/>
      <c r="E4" s="206"/>
      <c r="F4" s="206"/>
      <c r="G4" s="206"/>
      <c r="H4" s="207"/>
    </row>
    <row r="5" spans="1:8" ht="15.75" customHeight="1" x14ac:dyDescent="0.2">
      <c r="A5" s="153"/>
      <c r="B5" s="141"/>
      <c r="C5" s="141"/>
      <c r="D5" s="141"/>
      <c r="E5" s="141"/>
      <c r="F5" s="141"/>
      <c r="G5" s="141"/>
      <c r="H5" s="154"/>
    </row>
    <row r="6" spans="1:8" ht="15.75" customHeight="1" thickBot="1" x14ac:dyDescent="0.25">
      <c r="A6" s="208"/>
      <c r="B6" s="144"/>
      <c r="C6" s="144"/>
      <c r="D6" s="144"/>
      <c r="E6" s="144"/>
      <c r="F6" s="144"/>
      <c r="G6" s="144"/>
      <c r="H6" s="209"/>
    </row>
    <row r="7" spans="1:8" ht="16.5" customHeight="1" x14ac:dyDescent="0.2">
      <c r="A7" s="201" t="s">
        <v>28</v>
      </c>
      <c r="B7" s="202"/>
      <c r="C7" s="203"/>
      <c r="D7" s="204" t="s">
        <v>29</v>
      </c>
      <c r="E7" s="204"/>
      <c r="F7" s="204"/>
      <c r="G7" s="204" t="s">
        <v>30</v>
      </c>
      <c r="H7" s="204"/>
    </row>
    <row r="8" spans="1:8" ht="16.5" customHeight="1" x14ac:dyDescent="0.2">
      <c r="A8" s="197">
        <v>1000.01</v>
      </c>
      <c r="B8" s="197"/>
      <c r="C8" s="197"/>
      <c r="D8" s="188">
        <v>2500</v>
      </c>
      <c r="E8" s="170"/>
      <c r="F8" s="170"/>
      <c r="G8" s="189">
        <v>0.5</v>
      </c>
      <c r="H8" s="189"/>
    </row>
    <row r="9" spans="1:8" ht="16.5" customHeight="1" x14ac:dyDescent="0.2">
      <c r="A9" s="197">
        <v>2500.0100000000002</v>
      </c>
      <c r="B9" s="197"/>
      <c r="C9" s="197"/>
      <c r="D9" s="188">
        <v>4000</v>
      </c>
      <c r="E9" s="170"/>
      <c r="F9" s="170"/>
      <c r="G9" s="189">
        <v>0.4</v>
      </c>
      <c r="H9" s="189"/>
    </row>
    <row r="10" spans="1:8" ht="16.5" customHeight="1" x14ac:dyDescent="0.2">
      <c r="A10" s="197">
        <v>4000.01</v>
      </c>
      <c r="B10" s="197"/>
      <c r="C10" s="197"/>
      <c r="D10" s="188">
        <v>5000</v>
      </c>
      <c r="E10" s="170"/>
      <c r="F10" s="170"/>
      <c r="G10" s="189">
        <v>0.3</v>
      </c>
      <c r="H10" s="189"/>
    </row>
    <row r="11" spans="1:8" ht="16.5" customHeight="1" x14ac:dyDescent="0.2">
      <c r="A11" s="197">
        <v>5000.01</v>
      </c>
      <c r="B11" s="197"/>
      <c r="C11" s="197"/>
      <c r="D11" s="188" t="s">
        <v>78</v>
      </c>
      <c r="E11" s="170"/>
      <c r="F11" s="170"/>
      <c r="G11" s="189">
        <v>0.2</v>
      </c>
      <c r="H11" s="189"/>
    </row>
    <row r="12" spans="1:8" ht="17.25" customHeight="1" x14ac:dyDescent="0.2">
      <c r="A12" s="190" t="s">
        <v>72</v>
      </c>
      <c r="B12" s="191"/>
      <c r="C12" s="191"/>
      <c r="D12" s="191"/>
      <c r="E12" s="191"/>
      <c r="F12" s="191"/>
      <c r="G12" s="191"/>
      <c r="H12" s="192"/>
    </row>
    <row r="13" spans="1:8" ht="17.25" customHeight="1" x14ac:dyDescent="0.2">
      <c r="A13" s="140"/>
      <c r="B13" s="141"/>
      <c r="C13" s="141"/>
      <c r="D13" s="141"/>
      <c r="E13" s="141"/>
      <c r="F13" s="141"/>
      <c r="G13" s="141"/>
      <c r="H13" s="142"/>
    </row>
    <row r="14" spans="1:8" ht="17.25" customHeight="1" x14ac:dyDescent="0.2">
      <c r="A14" s="193"/>
      <c r="B14" s="194"/>
      <c r="C14" s="194"/>
      <c r="D14" s="194"/>
      <c r="E14" s="194"/>
      <c r="F14" s="194"/>
      <c r="G14" s="194"/>
      <c r="H14" s="195"/>
    </row>
    <row r="15" spans="1:8" ht="15" customHeight="1" x14ac:dyDescent="0.2">
      <c r="A15" s="196" t="s">
        <v>28</v>
      </c>
      <c r="B15" s="196"/>
      <c r="C15" s="196"/>
      <c r="D15" s="196" t="s">
        <v>29</v>
      </c>
      <c r="E15" s="196"/>
      <c r="F15" s="196"/>
      <c r="G15" s="196" t="s">
        <v>30</v>
      </c>
      <c r="H15" s="196"/>
    </row>
    <row r="16" spans="1:8" ht="15" customHeight="1" x14ac:dyDescent="0.2">
      <c r="A16" s="185">
        <v>1000.01</v>
      </c>
      <c r="B16" s="186"/>
      <c r="C16" s="187"/>
      <c r="D16" s="188">
        <v>2500</v>
      </c>
      <c r="E16" s="170"/>
      <c r="F16" s="170"/>
      <c r="G16" s="189">
        <v>0.5</v>
      </c>
      <c r="H16" s="189"/>
    </row>
    <row r="17" spans="1:8" ht="15" customHeight="1" x14ac:dyDescent="0.2">
      <c r="A17" s="185">
        <v>2500.0100000000002</v>
      </c>
      <c r="B17" s="186"/>
      <c r="C17" s="187"/>
      <c r="D17" s="188">
        <v>4000</v>
      </c>
      <c r="E17" s="170"/>
      <c r="F17" s="170"/>
      <c r="G17" s="189">
        <v>0.4</v>
      </c>
      <c r="H17" s="189"/>
    </row>
    <row r="18" spans="1:8" ht="15" customHeight="1" x14ac:dyDescent="0.2">
      <c r="A18" s="185">
        <v>4000.01</v>
      </c>
      <c r="B18" s="186"/>
      <c r="C18" s="187"/>
      <c r="D18" s="188">
        <v>5000</v>
      </c>
      <c r="E18" s="170"/>
      <c r="F18" s="170"/>
      <c r="G18" s="189">
        <v>0.3</v>
      </c>
      <c r="H18" s="189"/>
    </row>
    <row r="19" spans="1:8" ht="15" customHeight="1" thickBot="1" x14ac:dyDescent="0.25">
      <c r="A19" s="173">
        <v>5000.01</v>
      </c>
      <c r="B19" s="174"/>
      <c r="C19" s="175"/>
      <c r="D19" s="176" t="s">
        <v>78</v>
      </c>
      <c r="E19" s="103"/>
      <c r="F19" s="103"/>
      <c r="G19" s="177">
        <v>0.2</v>
      </c>
      <c r="H19" s="177"/>
    </row>
    <row r="20" spans="1:8" ht="18.75" customHeight="1" thickBot="1" x14ac:dyDescent="0.25">
      <c r="A20" s="178" t="s">
        <v>31</v>
      </c>
      <c r="B20" s="179"/>
      <c r="C20" s="179"/>
      <c r="D20" s="179"/>
      <c r="E20" s="179"/>
      <c r="F20" s="179"/>
      <c r="G20" s="179"/>
      <c r="H20" s="180"/>
    </row>
    <row r="21" spans="1:8" ht="18.75" customHeight="1" thickBot="1" x14ac:dyDescent="0.25">
      <c r="A21" s="135" t="s">
        <v>57</v>
      </c>
      <c r="B21" s="136"/>
      <c r="C21" s="181"/>
      <c r="D21" s="101" t="s">
        <v>32</v>
      </c>
      <c r="E21" s="182" t="s">
        <v>33</v>
      </c>
      <c r="F21" s="181"/>
      <c r="G21" s="101" t="s">
        <v>34</v>
      </c>
      <c r="H21" s="52" t="s">
        <v>35</v>
      </c>
    </row>
    <row r="22" spans="1:8" ht="18.75" customHeight="1" x14ac:dyDescent="0.25">
      <c r="A22" s="105" t="s">
        <v>36</v>
      </c>
      <c r="B22" s="105"/>
      <c r="C22" s="105"/>
      <c r="D22" s="46" t="s">
        <v>37</v>
      </c>
      <c r="E22" s="183">
        <v>1</v>
      </c>
      <c r="F22" s="184"/>
      <c r="G22" s="49">
        <v>1</v>
      </c>
      <c r="H22" s="100">
        <v>1.1100000000000001</v>
      </c>
    </row>
    <row r="23" spans="1:8" ht="18.75" customHeight="1" x14ac:dyDescent="0.25">
      <c r="A23" s="170" t="s">
        <v>36</v>
      </c>
      <c r="B23" s="170"/>
      <c r="C23" s="170"/>
      <c r="D23" s="51" t="s">
        <v>38</v>
      </c>
      <c r="E23" s="171">
        <v>2</v>
      </c>
      <c r="F23" s="172"/>
      <c r="G23" s="50">
        <v>1</v>
      </c>
      <c r="H23" s="58">
        <v>2.23</v>
      </c>
    </row>
    <row r="24" spans="1:8" ht="18.75" customHeight="1" x14ac:dyDescent="0.25">
      <c r="A24" s="170" t="s">
        <v>36</v>
      </c>
      <c r="B24" s="170"/>
      <c r="C24" s="170"/>
      <c r="D24" s="51" t="s">
        <v>39</v>
      </c>
      <c r="E24" s="171">
        <v>3</v>
      </c>
      <c r="F24" s="172"/>
      <c r="G24" s="51">
        <v>1</v>
      </c>
      <c r="H24" s="58">
        <v>3.34</v>
      </c>
    </row>
    <row r="25" spans="1:8" ht="18.75" customHeight="1" x14ac:dyDescent="0.25">
      <c r="A25" s="170" t="s">
        <v>36</v>
      </c>
      <c r="B25" s="170"/>
      <c r="C25" s="170"/>
      <c r="D25" s="51" t="s">
        <v>40</v>
      </c>
      <c r="E25" s="171">
        <v>4</v>
      </c>
      <c r="F25" s="172"/>
      <c r="G25" s="51">
        <v>1</v>
      </c>
      <c r="H25" s="58">
        <v>4.45</v>
      </c>
    </row>
    <row r="26" spans="1:8" ht="18.75" customHeight="1" x14ac:dyDescent="0.25">
      <c r="A26" s="170" t="s">
        <v>36</v>
      </c>
      <c r="B26" s="170"/>
      <c r="C26" s="170"/>
      <c r="D26" s="51" t="s">
        <v>41</v>
      </c>
      <c r="E26" s="171">
        <v>5</v>
      </c>
      <c r="F26" s="172"/>
      <c r="G26" s="51">
        <v>1</v>
      </c>
      <c r="H26" s="58">
        <v>5.57</v>
      </c>
    </row>
    <row r="27" spans="1:8" ht="18.75" customHeight="1" x14ac:dyDescent="0.25">
      <c r="A27" s="170" t="s">
        <v>36</v>
      </c>
      <c r="B27" s="170"/>
      <c r="C27" s="170"/>
      <c r="D27" s="51" t="s">
        <v>42</v>
      </c>
      <c r="E27" s="171">
        <v>6</v>
      </c>
      <c r="F27" s="172"/>
      <c r="G27" s="51">
        <v>1</v>
      </c>
      <c r="H27" s="58">
        <v>6.68</v>
      </c>
    </row>
    <row r="28" spans="1:8" ht="18.75" customHeight="1" x14ac:dyDescent="0.25">
      <c r="A28" s="170" t="s">
        <v>36</v>
      </c>
      <c r="B28" s="170"/>
      <c r="C28" s="170"/>
      <c r="D28" s="51" t="s">
        <v>43</v>
      </c>
      <c r="E28" s="171">
        <v>7</v>
      </c>
      <c r="F28" s="172"/>
      <c r="G28" s="51">
        <v>1</v>
      </c>
      <c r="H28" s="58">
        <v>7.79</v>
      </c>
    </row>
    <row r="29" spans="1:8" ht="18.75" customHeight="1" x14ac:dyDescent="0.25">
      <c r="A29" s="170" t="s">
        <v>36</v>
      </c>
      <c r="B29" s="170"/>
      <c r="C29" s="170"/>
      <c r="D29" s="51" t="s">
        <v>44</v>
      </c>
      <c r="E29" s="171">
        <v>8</v>
      </c>
      <c r="F29" s="172"/>
      <c r="G29" s="51">
        <v>1</v>
      </c>
      <c r="H29" s="58">
        <v>22.26</v>
      </c>
    </row>
    <row r="30" spans="1:8" ht="13.5" x14ac:dyDescent="0.2">
      <c r="A30" s="2"/>
      <c r="B30" s="2"/>
      <c r="C30" s="2"/>
      <c r="D30" s="2"/>
      <c r="E30" s="2"/>
      <c r="F30" s="2"/>
      <c r="G30" s="2"/>
      <c r="H30" s="2"/>
    </row>
    <row r="31" spans="1:8" ht="13.5" x14ac:dyDescent="0.2">
      <c r="A31" s="2"/>
      <c r="B31" s="2"/>
      <c r="C31" s="2"/>
      <c r="D31" s="2"/>
      <c r="E31" s="2"/>
      <c r="F31" s="2"/>
      <c r="G31" s="2"/>
      <c r="H31" s="2"/>
    </row>
  </sheetData>
  <mergeCells count="54">
    <mergeCell ref="A1:H1"/>
    <mergeCell ref="A2:H2"/>
    <mergeCell ref="A3:H3"/>
    <mergeCell ref="A7:C7"/>
    <mergeCell ref="D7:F7"/>
    <mergeCell ref="G7:H7"/>
    <mergeCell ref="A4:H6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H14"/>
    <mergeCell ref="A15:C15"/>
    <mergeCell ref="D15:F15"/>
    <mergeCell ref="G15:H15"/>
    <mergeCell ref="A16:C16"/>
    <mergeCell ref="D16:F16"/>
    <mergeCell ref="G16:H16"/>
    <mergeCell ref="A17:C17"/>
    <mergeCell ref="D17:F17"/>
    <mergeCell ref="G17:H17"/>
    <mergeCell ref="A18:C18"/>
    <mergeCell ref="D18:F18"/>
    <mergeCell ref="G18:H18"/>
    <mergeCell ref="A19:C19"/>
    <mergeCell ref="D19:F19"/>
    <mergeCell ref="G19:H19"/>
    <mergeCell ref="A24:C24"/>
    <mergeCell ref="E24:F24"/>
    <mergeCell ref="A20:H20"/>
    <mergeCell ref="A21:C21"/>
    <mergeCell ref="E21:F21"/>
    <mergeCell ref="A22:C22"/>
    <mergeCell ref="E22:F22"/>
    <mergeCell ref="A29:C29"/>
    <mergeCell ref="E29:F29"/>
    <mergeCell ref="A27:C27"/>
    <mergeCell ref="E27:F27"/>
    <mergeCell ref="A28:C28"/>
    <mergeCell ref="E28:F28"/>
    <mergeCell ref="A26:C26"/>
    <mergeCell ref="E26:F26"/>
    <mergeCell ref="A23:C23"/>
    <mergeCell ref="E23:F23"/>
    <mergeCell ref="A25:C25"/>
    <mergeCell ref="E25:F25"/>
  </mergeCells>
  <phoneticPr fontId="2" type="noConversion"/>
  <printOptions horizontalCentered="1"/>
  <pageMargins left="0.25" right="0.25" top="0.79166666666666663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abSelected="1" view="pageBreakPreview" zoomScaleSheetLayoutView="100" workbookViewId="0">
      <selection activeCell="A24" sqref="A24"/>
    </sheetView>
  </sheetViews>
  <sheetFormatPr baseColWidth="10" defaultRowHeight="13.5" x14ac:dyDescent="0.2"/>
  <cols>
    <col min="1" max="4" width="5.7109375" style="2" customWidth="1"/>
    <col min="5" max="5" width="24.28515625" style="2" customWidth="1"/>
    <col min="6" max="6" width="15.140625" style="2" customWidth="1"/>
    <col min="7" max="7" width="11.140625" style="2" customWidth="1"/>
    <col min="8" max="8" width="10.5703125" style="2" customWidth="1"/>
    <col min="9" max="9" width="15.42578125" style="2" customWidth="1"/>
    <col min="10" max="16384" width="11.42578125" style="2"/>
  </cols>
  <sheetData>
    <row r="1" spans="1:9" ht="20.25" customHeight="1" x14ac:dyDescent="0.2">
      <c r="A1" s="129" t="s">
        <v>79</v>
      </c>
      <c r="B1" s="130"/>
      <c r="C1" s="130"/>
      <c r="D1" s="130"/>
      <c r="E1" s="130"/>
      <c r="F1" s="130"/>
      <c r="G1" s="130"/>
      <c r="H1" s="130"/>
      <c r="I1" s="131"/>
    </row>
    <row r="2" spans="1:9" ht="20.25" customHeight="1" thickBot="1" x14ac:dyDescent="0.25">
      <c r="A2" s="219" t="s">
        <v>109</v>
      </c>
      <c r="B2" s="220"/>
      <c r="C2" s="220"/>
      <c r="D2" s="220"/>
      <c r="E2" s="220"/>
      <c r="F2" s="220"/>
      <c r="G2" s="220"/>
      <c r="H2" s="220"/>
      <c r="I2" s="221"/>
    </row>
    <row r="3" spans="1:9" ht="17.25" customHeight="1" x14ac:dyDescent="0.2">
      <c r="A3" s="224" t="s">
        <v>53</v>
      </c>
      <c r="B3" s="226" t="s">
        <v>12</v>
      </c>
      <c r="C3" s="210" t="s">
        <v>13</v>
      </c>
      <c r="D3" s="210" t="s">
        <v>1</v>
      </c>
      <c r="E3" s="140"/>
      <c r="F3" s="141"/>
      <c r="G3" s="141"/>
      <c r="H3" s="141"/>
      <c r="I3" s="154"/>
    </row>
    <row r="4" spans="1:9" ht="21" customHeight="1" x14ac:dyDescent="0.2">
      <c r="A4" s="224"/>
      <c r="B4" s="226"/>
      <c r="C4" s="211"/>
      <c r="D4" s="211"/>
      <c r="E4" s="146" t="s">
        <v>54</v>
      </c>
      <c r="F4" s="146"/>
      <c r="G4" s="146"/>
      <c r="H4" s="146"/>
      <c r="I4" s="127"/>
    </row>
    <row r="5" spans="1:9" ht="14.25" customHeight="1" x14ac:dyDescent="0.2">
      <c r="A5" s="224"/>
      <c r="B5" s="226"/>
      <c r="C5" s="211"/>
      <c r="D5" s="211"/>
      <c r="E5" s="146" t="s">
        <v>52</v>
      </c>
      <c r="F5" s="146"/>
      <c r="G5" s="146"/>
      <c r="H5" s="146"/>
      <c r="I5" s="127"/>
    </row>
    <row r="6" spans="1:9" ht="19.5" customHeight="1" x14ac:dyDescent="0.2">
      <c r="A6" s="224"/>
      <c r="B6" s="226"/>
      <c r="C6" s="211"/>
      <c r="D6" s="211"/>
      <c r="E6" s="146"/>
      <c r="F6" s="146"/>
      <c r="G6" s="146"/>
      <c r="H6" s="146"/>
      <c r="I6" s="127"/>
    </row>
    <row r="7" spans="1:9" ht="1.5" customHeight="1" thickBot="1" x14ac:dyDescent="0.25">
      <c r="A7" s="225"/>
      <c r="B7" s="227"/>
      <c r="C7" s="212" t="s">
        <v>2</v>
      </c>
      <c r="D7" s="212" t="s">
        <v>3</v>
      </c>
      <c r="E7" s="143"/>
      <c r="F7" s="144"/>
      <c r="G7" s="144"/>
      <c r="H7" s="144"/>
      <c r="I7" s="209"/>
    </row>
    <row r="8" spans="1:9" s="20" customFormat="1" ht="29.25" customHeight="1" thickBot="1" x14ac:dyDescent="0.25">
      <c r="A8" s="178" t="s">
        <v>4</v>
      </c>
      <c r="B8" s="222"/>
      <c r="C8" s="222"/>
      <c r="D8" s="223"/>
      <c r="E8" s="65" t="s">
        <v>53</v>
      </c>
      <c r="F8" s="65" t="s">
        <v>12</v>
      </c>
      <c r="G8" s="65" t="s">
        <v>13</v>
      </c>
      <c r="H8" s="65" t="s">
        <v>17</v>
      </c>
      <c r="I8" s="66" t="s">
        <v>73</v>
      </c>
    </row>
    <row r="9" spans="1:9" ht="15.75" customHeight="1" x14ac:dyDescent="0.2">
      <c r="A9" s="30">
        <v>1</v>
      </c>
      <c r="B9" s="30">
        <v>2</v>
      </c>
      <c r="C9" s="30">
        <v>1</v>
      </c>
      <c r="D9" s="30">
        <v>1</v>
      </c>
      <c r="E9" s="30" t="s">
        <v>14</v>
      </c>
      <c r="F9" s="30" t="s">
        <v>21</v>
      </c>
      <c r="G9" s="17">
        <v>1</v>
      </c>
      <c r="H9" s="17">
        <v>1</v>
      </c>
      <c r="I9" s="64">
        <v>64789.96</v>
      </c>
    </row>
    <row r="10" spans="1:9" ht="15.75" customHeight="1" x14ac:dyDescent="0.2">
      <c r="A10" s="5">
        <v>1</v>
      </c>
      <c r="B10" s="5">
        <v>2</v>
      </c>
      <c r="C10" s="5">
        <v>2</v>
      </c>
      <c r="D10" s="5">
        <v>1</v>
      </c>
      <c r="E10" s="5" t="s">
        <v>14</v>
      </c>
      <c r="F10" s="5" t="s">
        <v>21</v>
      </c>
      <c r="G10" s="16">
        <v>2</v>
      </c>
      <c r="H10" s="16">
        <v>1</v>
      </c>
      <c r="I10" s="60">
        <v>48591.73</v>
      </c>
    </row>
    <row r="11" spans="1:9" ht="15.75" customHeight="1" x14ac:dyDescent="0.2">
      <c r="A11" s="5">
        <v>1</v>
      </c>
      <c r="B11" s="5">
        <v>2</v>
      </c>
      <c r="C11" s="5">
        <v>3</v>
      </c>
      <c r="D11" s="5">
        <v>1</v>
      </c>
      <c r="E11" s="5" t="s">
        <v>14</v>
      </c>
      <c r="F11" s="5" t="s">
        <v>21</v>
      </c>
      <c r="G11" s="16">
        <v>3</v>
      </c>
      <c r="H11" s="16">
        <v>1</v>
      </c>
      <c r="I11" s="60">
        <v>24480.29</v>
      </c>
    </row>
    <row r="12" spans="1:9" ht="15.75" customHeight="1" x14ac:dyDescent="0.2">
      <c r="A12" s="8">
        <v>1</v>
      </c>
      <c r="B12" s="8">
        <v>2</v>
      </c>
      <c r="C12" s="8">
        <v>4</v>
      </c>
      <c r="D12" s="8">
        <v>1</v>
      </c>
      <c r="E12" s="8" t="s">
        <v>14</v>
      </c>
      <c r="F12" s="8" t="s">
        <v>21</v>
      </c>
      <c r="G12" s="18">
        <v>4</v>
      </c>
      <c r="H12" s="18">
        <v>1</v>
      </c>
      <c r="I12" s="61">
        <v>11227.8</v>
      </c>
    </row>
    <row r="13" spans="1:9" ht="6.75" customHeight="1" x14ac:dyDescent="0.2">
      <c r="A13" s="150"/>
      <c r="B13" s="151"/>
      <c r="C13" s="151"/>
      <c r="D13" s="151"/>
      <c r="E13" s="151"/>
      <c r="F13" s="151"/>
      <c r="G13" s="151"/>
      <c r="H13" s="151"/>
      <c r="I13" s="152"/>
    </row>
    <row r="14" spans="1:9" ht="15.75" customHeight="1" x14ac:dyDescent="0.2">
      <c r="A14" s="3">
        <v>2</v>
      </c>
      <c r="B14" s="3">
        <v>2</v>
      </c>
      <c r="C14" s="3">
        <v>1</v>
      </c>
      <c r="D14" s="3">
        <v>1</v>
      </c>
      <c r="E14" s="3" t="s">
        <v>15</v>
      </c>
      <c r="F14" s="3" t="s">
        <v>21</v>
      </c>
      <c r="G14" s="15">
        <v>1</v>
      </c>
      <c r="H14" s="15">
        <v>1</v>
      </c>
      <c r="I14" s="40" t="s">
        <v>106</v>
      </c>
    </row>
    <row r="15" spans="1:9" ht="15.75" customHeight="1" x14ac:dyDescent="0.2">
      <c r="A15" s="5">
        <v>2</v>
      </c>
      <c r="B15" s="5">
        <v>2</v>
      </c>
      <c r="C15" s="5">
        <v>2</v>
      </c>
      <c r="D15" s="5">
        <v>1</v>
      </c>
      <c r="E15" s="5" t="s">
        <v>15</v>
      </c>
      <c r="F15" s="5" t="s">
        <v>21</v>
      </c>
      <c r="G15" s="16">
        <v>2</v>
      </c>
      <c r="H15" s="16">
        <v>1</v>
      </c>
      <c r="I15" s="41" t="s">
        <v>106</v>
      </c>
    </row>
    <row r="16" spans="1:9" ht="15.75" customHeight="1" x14ac:dyDescent="0.2">
      <c r="A16" s="5">
        <v>2</v>
      </c>
      <c r="B16" s="5">
        <v>2</v>
      </c>
      <c r="C16" s="5">
        <v>3</v>
      </c>
      <c r="D16" s="5">
        <v>1</v>
      </c>
      <c r="E16" s="5" t="s">
        <v>15</v>
      </c>
      <c r="F16" s="5" t="s">
        <v>21</v>
      </c>
      <c r="G16" s="16">
        <v>3</v>
      </c>
      <c r="H16" s="16">
        <v>1</v>
      </c>
      <c r="I16" s="41" t="s">
        <v>106</v>
      </c>
    </row>
    <row r="17" spans="1:9" ht="15.75" customHeight="1" x14ac:dyDescent="0.2">
      <c r="A17" s="8">
        <v>2</v>
      </c>
      <c r="B17" s="8">
        <v>2</v>
      </c>
      <c r="C17" s="8">
        <v>4</v>
      </c>
      <c r="D17" s="8">
        <v>1</v>
      </c>
      <c r="E17" s="8" t="s">
        <v>15</v>
      </c>
      <c r="F17" s="8" t="s">
        <v>21</v>
      </c>
      <c r="G17" s="18">
        <v>4</v>
      </c>
      <c r="H17" s="18">
        <v>1</v>
      </c>
      <c r="I17" s="39" t="s">
        <v>106</v>
      </c>
    </row>
    <row r="18" spans="1:9" ht="3.75" customHeight="1" x14ac:dyDescent="0.2">
      <c r="A18" s="150"/>
      <c r="B18" s="151"/>
      <c r="C18" s="151"/>
      <c r="D18" s="151"/>
      <c r="E18" s="151"/>
      <c r="F18" s="151"/>
      <c r="G18" s="151"/>
      <c r="H18" s="151"/>
      <c r="I18" s="152"/>
    </row>
    <row r="19" spans="1:9" ht="15.75" customHeight="1" x14ac:dyDescent="0.2">
      <c r="A19" s="3">
        <v>3</v>
      </c>
      <c r="B19" s="3">
        <v>2</v>
      </c>
      <c r="C19" s="3">
        <v>1</v>
      </c>
      <c r="D19" s="3">
        <v>1</v>
      </c>
      <c r="E19" s="15" t="s">
        <v>55</v>
      </c>
      <c r="F19" s="3" t="s">
        <v>21</v>
      </c>
      <c r="G19" s="15">
        <v>1</v>
      </c>
      <c r="H19" s="15">
        <v>1</v>
      </c>
      <c r="I19" s="40" t="s">
        <v>106</v>
      </c>
    </row>
    <row r="20" spans="1:9" ht="15.75" customHeight="1" x14ac:dyDescent="0.2">
      <c r="A20" s="5">
        <v>3</v>
      </c>
      <c r="B20" s="5">
        <v>2</v>
      </c>
      <c r="C20" s="5">
        <v>2</v>
      </c>
      <c r="D20" s="5">
        <v>1</v>
      </c>
      <c r="E20" s="16" t="s">
        <v>55</v>
      </c>
      <c r="F20" s="5" t="s">
        <v>21</v>
      </c>
      <c r="G20" s="16">
        <v>2</v>
      </c>
      <c r="H20" s="16">
        <v>1</v>
      </c>
      <c r="I20" s="41" t="s">
        <v>106</v>
      </c>
    </row>
    <row r="21" spans="1:9" ht="15.75" customHeight="1" x14ac:dyDescent="0.2">
      <c r="A21" s="8">
        <v>3</v>
      </c>
      <c r="B21" s="8">
        <v>2</v>
      </c>
      <c r="C21" s="8">
        <v>3</v>
      </c>
      <c r="D21" s="8">
        <v>1</v>
      </c>
      <c r="E21" s="18" t="s">
        <v>55</v>
      </c>
      <c r="F21" s="8" t="s">
        <v>21</v>
      </c>
      <c r="G21" s="18">
        <v>3</v>
      </c>
      <c r="H21" s="18">
        <v>1</v>
      </c>
      <c r="I21" s="41" t="s">
        <v>106</v>
      </c>
    </row>
    <row r="22" spans="1:9" ht="5.25" customHeight="1" x14ac:dyDescent="0.2">
      <c r="A22" s="150"/>
      <c r="B22" s="151"/>
      <c r="C22" s="151"/>
      <c r="D22" s="151"/>
      <c r="E22" s="151"/>
      <c r="F22" s="151"/>
      <c r="G22" s="151"/>
      <c r="H22" s="151"/>
      <c r="I22" s="152"/>
    </row>
    <row r="23" spans="1:9" ht="15.75" customHeight="1" x14ac:dyDescent="0.2">
      <c r="A23" s="3">
        <v>5</v>
      </c>
      <c r="B23" s="3">
        <v>2</v>
      </c>
      <c r="C23" s="3">
        <v>1</v>
      </c>
      <c r="D23" s="3">
        <v>1</v>
      </c>
      <c r="E23" s="15" t="s">
        <v>56</v>
      </c>
      <c r="F23" s="3" t="s">
        <v>21</v>
      </c>
      <c r="G23" s="15">
        <v>1</v>
      </c>
      <c r="H23" s="15">
        <v>1</v>
      </c>
      <c r="I23" s="53">
        <v>79760.37</v>
      </c>
    </row>
    <row r="24" spans="1:9" ht="15.75" customHeight="1" x14ac:dyDescent="0.2">
      <c r="A24" s="5">
        <v>5</v>
      </c>
      <c r="B24" s="5">
        <v>2</v>
      </c>
      <c r="C24" s="5">
        <v>2</v>
      </c>
      <c r="D24" s="5">
        <v>1</v>
      </c>
      <c r="E24" s="16" t="s">
        <v>56</v>
      </c>
      <c r="F24" s="5" t="s">
        <v>21</v>
      </c>
      <c r="G24" s="16">
        <v>2</v>
      </c>
      <c r="H24" s="16">
        <v>1</v>
      </c>
      <c r="I24" s="62">
        <v>79760.37</v>
      </c>
    </row>
    <row r="25" spans="1:9" ht="15.75" customHeight="1" x14ac:dyDescent="0.2">
      <c r="A25" s="8">
        <v>5</v>
      </c>
      <c r="B25" s="8">
        <v>2</v>
      </c>
      <c r="C25" s="8">
        <v>3</v>
      </c>
      <c r="D25" s="8">
        <v>1</v>
      </c>
      <c r="E25" s="18" t="s">
        <v>56</v>
      </c>
      <c r="F25" s="8" t="s">
        <v>21</v>
      </c>
      <c r="G25" s="18">
        <v>3</v>
      </c>
      <c r="H25" s="18">
        <v>1</v>
      </c>
      <c r="I25" s="61">
        <v>79760.37</v>
      </c>
    </row>
    <row r="26" spans="1:9" ht="6" customHeight="1" x14ac:dyDescent="0.2">
      <c r="A26" s="150"/>
      <c r="B26" s="151"/>
      <c r="C26" s="151"/>
      <c r="D26" s="151"/>
      <c r="E26" s="151"/>
      <c r="F26" s="151"/>
      <c r="G26" s="151"/>
      <c r="H26" s="151"/>
      <c r="I26" s="152"/>
    </row>
    <row r="27" spans="1:9" ht="15.75" customHeight="1" x14ac:dyDescent="0.2">
      <c r="A27" s="3">
        <v>7</v>
      </c>
      <c r="B27" s="3">
        <v>2</v>
      </c>
      <c r="C27" s="3">
        <v>1</v>
      </c>
      <c r="D27" s="3">
        <v>1</v>
      </c>
      <c r="E27" s="15" t="s">
        <v>16</v>
      </c>
      <c r="F27" s="3" t="s">
        <v>21</v>
      </c>
      <c r="G27" s="15">
        <v>1</v>
      </c>
      <c r="H27" s="15">
        <v>1</v>
      </c>
      <c r="I27" s="59">
        <v>8957.7000000000007</v>
      </c>
    </row>
    <row r="28" spans="1:9" ht="15.75" customHeight="1" x14ac:dyDescent="0.2">
      <c r="A28" s="5">
        <v>7</v>
      </c>
      <c r="B28" s="5">
        <v>2</v>
      </c>
      <c r="C28" s="5">
        <v>2</v>
      </c>
      <c r="D28" s="5">
        <v>1</v>
      </c>
      <c r="E28" s="16" t="s">
        <v>16</v>
      </c>
      <c r="F28" s="5" t="s">
        <v>21</v>
      </c>
      <c r="G28" s="16">
        <v>2</v>
      </c>
      <c r="H28" s="16">
        <v>1</v>
      </c>
      <c r="I28" s="60">
        <v>7239.79</v>
      </c>
    </row>
    <row r="29" spans="1:9" ht="15.75" customHeight="1" x14ac:dyDescent="0.2">
      <c r="A29" s="5">
        <v>7</v>
      </c>
      <c r="B29" s="5">
        <v>2</v>
      </c>
      <c r="C29" s="5">
        <v>3</v>
      </c>
      <c r="D29" s="5">
        <v>1</v>
      </c>
      <c r="E29" s="16" t="s">
        <v>16</v>
      </c>
      <c r="F29" s="5" t="s">
        <v>21</v>
      </c>
      <c r="G29" s="16">
        <v>3</v>
      </c>
      <c r="H29" s="16">
        <v>1</v>
      </c>
      <c r="I29" s="60">
        <v>5705.93</v>
      </c>
    </row>
    <row r="30" spans="1:9" ht="15.75" customHeight="1" x14ac:dyDescent="0.2">
      <c r="A30" s="5">
        <v>7</v>
      </c>
      <c r="B30" s="5">
        <v>2</v>
      </c>
      <c r="C30" s="5">
        <v>4</v>
      </c>
      <c r="D30" s="5">
        <v>1</v>
      </c>
      <c r="E30" s="16" t="s">
        <v>16</v>
      </c>
      <c r="F30" s="5" t="s">
        <v>21</v>
      </c>
      <c r="G30" s="16">
        <v>4</v>
      </c>
      <c r="H30" s="16">
        <v>1</v>
      </c>
      <c r="I30" s="60">
        <v>4601.5600000000004</v>
      </c>
    </row>
    <row r="31" spans="1:9" ht="15.75" customHeight="1" x14ac:dyDescent="0.2">
      <c r="A31" s="8">
        <v>7</v>
      </c>
      <c r="B31" s="8">
        <v>2</v>
      </c>
      <c r="C31" s="8">
        <v>5</v>
      </c>
      <c r="D31" s="8">
        <v>1</v>
      </c>
      <c r="E31" s="18" t="s">
        <v>16</v>
      </c>
      <c r="F31" s="8" t="s">
        <v>21</v>
      </c>
      <c r="G31" s="18">
        <v>5</v>
      </c>
      <c r="H31" s="18">
        <v>1</v>
      </c>
      <c r="I31" s="39" t="s">
        <v>106</v>
      </c>
    </row>
    <row r="32" spans="1:9" ht="5.25" customHeight="1" x14ac:dyDescent="0.2">
      <c r="A32" s="150"/>
      <c r="B32" s="151"/>
      <c r="C32" s="151"/>
      <c r="D32" s="151"/>
      <c r="E32" s="151"/>
      <c r="F32" s="151"/>
      <c r="G32" s="151"/>
      <c r="H32" s="151"/>
      <c r="I32" s="152"/>
    </row>
    <row r="33" spans="1:11" ht="15.75" customHeight="1" x14ac:dyDescent="0.2">
      <c r="A33" s="3">
        <v>8</v>
      </c>
      <c r="B33" s="3">
        <v>2</v>
      </c>
      <c r="C33" s="3">
        <v>1</v>
      </c>
      <c r="D33" s="3">
        <v>1</v>
      </c>
      <c r="E33" s="15" t="s">
        <v>18</v>
      </c>
      <c r="F33" s="3" t="s">
        <v>21</v>
      </c>
      <c r="G33" s="15">
        <v>1</v>
      </c>
      <c r="H33" s="15">
        <v>1</v>
      </c>
      <c r="I33" s="59">
        <v>1128.92</v>
      </c>
    </row>
    <row r="34" spans="1:11" ht="15.75" customHeight="1" x14ac:dyDescent="0.2">
      <c r="A34" s="5">
        <v>8</v>
      </c>
      <c r="B34" s="5">
        <v>2</v>
      </c>
      <c r="C34" s="5">
        <v>2</v>
      </c>
      <c r="D34" s="5">
        <v>1</v>
      </c>
      <c r="E34" s="16" t="s">
        <v>18</v>
      </c>
      <c r="F34" s="5" t="s">
        <v>21</v>
      </c>
      <c r="G34" s="16">
        <v>2</v>
      </c>
      <c r="H34" s="16">
        <v>1</v>
      </c>
      <c r="I34" s="60">
        <v>1043.02</v>
      </c>
    </row>
    <row r="35" spans="1:11" ht="15.75" customHeight="1" x14ac:dyDescent="0.2">
      <c r="A35" s="5">
        <v>8</v>
      </c>
      <c r="B35" s="5">
        <v>2</v>
      </c>
      <c r="C35" s="5">
        <v>3</v>
      </c>
      <c r="D35" s="5">
        <v>1</v>
      </c>
      <c r="E35" s="16" t="s">
        <v>18</v>
      </c>
      <c r="F35" s="5" t="s">
        <v>21</v>
      </c>
      <c r="G35" s="16">
        <v>3</v>
      </c>
      <c r="H35" s="16">
        <v>1</v>
      </c>
      <c r="I35" s="60">
        <v>871.22</v>
      </c>
    </row>
    <row r="36" spans="1:11" ht="15.75" customHeight="1" x14ac:dyDescent="0.2">
      <c r="A36" s="5">
        <v>8</v>
      </c>
      <c r="B36" s="5">
        <v>2</v>
      </c>
      <c r="C36" s="5">
        <v>4</v>
      </c>
      <c r="D36" s="5">
        <v>1</v>
      </c>
      <c r="E36" s="16" t="s">
        <v>18</v>
      </c>
      <c r="F36" s="5" t="s">
        <v>21</v>
      </c>
      <c r="G36" s="16">
        <v>4</v>
      </c>
      <c r="H36" s="16">
        <v>1</v>
      </c>
      <c r="I36" s="60">
        <v>662.63</v>
      </c>
      <c r="K36" s="2" t="s">
        <v>20</v>
      </c>
    </row>
    <row r="37" spans="1:11" ht="15.75" customHeight="1" x14ac:dyDescent="0.2">
      <c r="A37" s="5">
        <v>8</v>
      </c>
      <c r="B37" s="5">
        <v>2</v>
      </c>
      <c r="C37" s="5">
        <v>5</v>
      </c>
      <c r="D37" s="5">
        <v>1</v>
      </c>
      <c r="E37" s="16" t="s">
        <v>18</v>
      </c>
      <c r="F37" s="5" t="s">
        <v>21</v>
      </c>
      <c r="G37" s="16">
        <v>5</v>
      </c>
      <c r="H37" s="16">
        <v>1</v>
      </c>
      <c r="I37" s="41" t="s">
        <v>106</v>
      </c>
    </row>
    <row r="38" spans="1:11" ht="15.75" customHeight="1" x14ac:dyDescent="0.2">
      <c r="A38" s="5">
        <v>8</v>
      </c>
      <c r="B38" s="5">
        <v>2</v>
      </c>
      <c r="C38" s="5">
        <v>6</v>
      </c>
      <c r="D38" s="5">
        <v>1</v>
      </c>
      <c r="E38" s="16" t="s">
        <v>18</v>
      </c>
      <c r="F38" s="5" t="s">
        <v>21</v>
      </c>
      <c r="G38" s="16">
        <v>6</v>
      </c>
      <c r="H38" s="16">
        <v>1</v>
      </c>
      <c r="I38" s="41" t="s">
        <v>106</v>
      </c>
    </row>
    <row r="39" spans="1:11" ht="15.75" customHeight="1" x14ac:dyDescent="0.2">
      <c r="A39" s="8">
        <v>8</v>
      </c>
      <c r="B39" s="8">
        <v>2</v>
      </c>
      <c r="C39" s="8">
        <v>7</v>
      </c>
      <c r="D39" s="8">
        <v>1</v>
      </c>
      <c r="E39" s="18" t="s">
        <v>18</v>
      </c>
      <c r="F39" s="8" t="s">
        <v>21</v>
      </c>
      <c r="G39" s="18">
        <v>7</v>
      </c>
      <c r="H39" s="18">
        <v>1</v>
      </c>
      <c r="I39" s="41" t="s">
        <v>106</v>
      </c>
    </row>
    <row r="40" spans="1:11" ht="3.75" customHeight="1" x14ac:dyDescent="0.2">
      <c r="A40" s="150"/>
      <c r="B40" s="151"/>
      <c r="C40" s="151"/>
      <c r="D40" s="151"/>
      <c r="E40" s="151"/>
      <c r="F40" s="151"/>
      <c r="G40" s="151"/>
      <c r="H40" s="151"/>
      <c r="I40" s="152"/>
    </row>
    <row r="41" spans="1:11" ht="15.75" customHeight="1" x14ac:dyDescent="0.2">
      <c r="A41" s="3">
        <v>9</v>
      </c>
      <c r="B41" s="3">
        <v>2</v>
      </c>
      <c r="C41" s="3">
        <v>1</v>
      </c>
      <c r="D41" s="3">
        <v>1</v>
      </c>
      <c r="E41" s="15" t="s">
        <v>19</v>
      </c>
      <c r="F41" s="3" t="s">
        <v>21</v>
      </c>
      <c r="G41" s="15">
        <v>1</v>
      </c>
      <c r="H41" s="15">
        <v>1</v>
      </c>
      <c r="I41" s="59">
        <v>1128.92</v>
      </c>
    </row>
    <row r="42" spans="1:11" ht="15.75" customHeight="1" x14ac:dyDescent="0.2">
      <c r="A42" s="5">
        <v>9</v>
      </c>
      <c r="B42" s="5">
        <v>2</v>
      </c>
      <c r="C42" s="5">
        <v>2</v>
      </c>
      <c r="D42" s="5">
        <v>1</v>
      </c>
      <c r="E42" s="16" t="s">
        <v>19</v>
      </c>
      <c r="F42" s="5" t="s">
        <v>21</v>
      </c>
      <c r="G42" s="16">
        <v>2</v>
      </c>
      <c r="H42" s="16">
        <v>1</v>
      </c>
      <c r="I42" s="60">
        <v>1043.02</v>
      </c>
    </row>
    <row r="43" spans="1:11" ht="15.75" customHeight="1" x14ac:dyDescent="0.2">
      <c r="A43" s="5">
        <v>9</v>
      </c>
      <c r="B43" s="5">
        <v>2</v>
      </c>
      <c r="C43" s="5">
        <v>3</v>
      </c>
      <c r="D43" s="5">
        <v>1</v>
      </c>
      <c r="E43" s="16" t="s">
        <v>19</v>
      </c>
      <c r="F43" s="5" t="s">
        <v>21</v>
      </c>
      <c r="G43" s="16">
        <v>3</v>
      </c>
      <c r="H43" s="16">
        <v>1</v>
      </c>
      <c r="I43" s="60">
        <v>871.22</v>
      </c>
    </row>
    <row r="44" spans="1:11" ht="17.25" customHeight="1" x14ac:dyDescent="0.2">
      <c r="A44" s="24">
        <v>9</v>
      </c>
      <c r="B44" s="24">
        <v>2</v>
      </c>
      <c r="C44" s="24">
        <v>4</v>
      </c>
      <c r="D44" s="24">
        <v>1</v>
      </c>
      <c r="E44" s="23" t="s">
        <v>19</v>
      </c>
      <c r="F44" s="24" t="s">
        <v>21</v>
      </c>
      <c r="G44" s="23">
        <v>4</v>
      </c>
      <c r="H44" s="23">
        <v>1</v>
      </c>
      <c r="I44" s="62">
        <v>662.63</v>
      </c>
    </row>
    <row r="45" spans="1:11" ht="18" customHeight="1" x14ac:dyDescent="0.2">
      <c r="A45" s="213" t="s">
        <v>110</v>
      </c>
      <c r="B45" s="214"/>
      <c r="C45" s="214"/>
      <c r="D45" s="214"/>
      <c r="E45" s="214"/>
      <c r="F45" s="214"/>
      <c r="G45" s="214"/>
      <c r="H45" s="214"/>
      <c r="I45" s="215"/>
    </row>
    <row r="46" spans="1:11" ht="28.5" customHeight="1" x14ac:dyDescent="0.2">
      <c r="A46" s="216"/>
      <c r="B46" s="217"/>
      <c r="C46" s="217"/>
      <c r="D46" s="217"/>
      <c r="E46" s="217"/>
      <c r="F46" s="217"/>
      <c r="G46" s="217"/>
      <c r="H46" s="217"/>
      <c r="I46" s="218"/>
    </row>
    <row r="47" spans="1:11" ht="8.25" customHeight="1" x14ac:dyDescent="0.2">
      <c r="A47" s="216"/>
      <c r="B47" s="217"/>
      <c r="C47" s="217"/>
      <c r="D47" s="217"/>
      <c r="E47" s="217"/>
      <c r="F47" s="217"/>
      <c r="G47" s="217"/>
      <c r="H47" s="217"/>
      <c r="I47" s="218"/>
    </row>
    <row r="48" spans="1:11" ht="19.5" customHeight="1" x14ac:dyDescent="0.2">
      <c r="A48" s="34" t="s">
        <v>95</v>
      </c>
      <c r="B48" s="22"/>
      <c r="C48" s="22"/>
      <c r="D48" s="22"/>
      <c r="E48" s="22"/>
      <c r="F48" s="22"/>
      <c r="G48" s="22"/>
      <c r="H48" s="22" t="s">
        <v>80</v>
      </c>
      <c r="I48" s="35"/>
    </row>
    <row r="49" spans="1:11" ht="17.25" customHeight="1" x14ac:dyDescent="0.2">
      <c r="A49" s="34" t="s">
        <v>96</v>
      </c>
      <c r="B49" s="22"/>
      <c r="C49" s="22"/>
      <c r="D49" s="22"/>
      <c r="E49" s="22"/>
      <c r="F49" s="22"/>
      <c r="G49" s="22"/>
      <c r="H49" s="22" t="s">
        <v>81</v>
      </c>
      <c r="I49" s="35"/>
      <c r="K49" s="7"/>
    </row>
    <row r="50" spans="1:11" ht="16.5" customHeight="1" x14ac:dyDescent="0.2">
      <c r="A50" s="36" t="s">
        <v>97</v>
      </c>
      <c r="B50" s="37"/>
      <c r="C50" s="37"/>
      <c r="D50" s="37"/>
      <c r="E50" s="37"/>
      <c r="F50" s="37"/>
      <c r="G50" s="37"/>
      <c r="H50" s="37" t="s">
        <v>82</v>
      </c>
      <c r="I50" s="38"/>
      <c r="K50" s="7"/>
    </row>
    <row r="56" spans="1:11" x14ac:dyDescent="0.2">
      <c r="J56" s="21"/>
    </row>
    <row r="57" spans="1:11" x14ac:dyDescent="0.2">
      <c r="J57" s="21"/>
    </row>
    <row r="58" spans="1:11" x14ac:dyDescent="0.2">
      <c r="J58" s="21"/>
    </row>
    <row r="59" spans="1:11" x14ac:dyDescent="0.2">
      <c r="J59" s="21"/>
    </row>
    <row r="60" spans="1:11" x14ac:dyDescent="0.2">
      <c r="J60" s="21"/>
    </row>
    <row r="61" spans="1:11" x14ac:dyDescent="0.2">
      <c r="J61" s="21"/>
    </row>
  </sheetData>
  <mergeCells count="19">
    <mergeCell ref="A45:I47"/>
    <mergeCell ref="A1:I1"/>
    <mergeCell ref="A2:I2"/>
    <mergeCell ref="A8:D8"/>
    <mergeCell ref="A3:A7"/>
    <mergeCell ref="B3:B7"/>
    <mergeCell ref="C3:C7"/>
    <mergeCell ref="A26:I26"/>
    <mergeCell ref="A32:I32"/>
    <mergeCell ref="A40:I40"/>
    <mergeCell ref="E4:I4"/>
    <mergeCell ref="E5:I5"/>
    <mergeCell ref="E6:I6"/>
    <mergeCell ref="A22:I22"/>
    <mergeCell ref="A18:I18"/>
    <mergeCell ref="A13:I13"/>
    <mergeCell ref="D3:D7"/>
    <mergeCell ref="E3:I3"/>
    <mergeCell ref="E7:I7"/>
  </mergeCells>
  <phoneticPr fontId="2" type="noConversion"/>
  <printOptions horizontalCentered="1" verticalCentered="1"/>
  <pageMargins left="0.19685039370078741" right="0.19685039370078741" top="1.0416666666666666E-2" bottom="0.10416666666666667" header="0" footer="0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tabSelected="1" view="pageBreakPreview" topLeftCell="A17" zoomScaleNormal="100" zoomScaleSheetLayoutView="100" workbookViewId="0">
      <selection activeCell="A24" sqref="A24"/>
    </sheetView>
  </sheetViews>
  <sheetFormatPr baseColWidth="10" defaultRowHeight="13.5" x14ac:dyDescent="0.25"/>
  <cols>
    <col min="1" max="1" width="11.42578125" style="28"/>
    <col min="2" max="2" width="16.28515625" style="28" customWidth="1"/>
    <col min="3" max="3" width="18" style="28" customWidth="1"/>
    <col min="4" max="4" width="14.5703125" style="28" customWidth="1"/>
    <col min="5" max="5" width="15.5703125" style="28" customWidth="1"/>
    <col min="6" max="16384" width="11.42578125" style="19"/>
  </cols>
  <sheetData>
    <row r="1" spans="1:6" ht="20.25" customHeight="1" x14ac:dyDescent="0.25">
      <c r="A1" s="228" t="s">
        <v>79</v>
      </c>
      <c r="B1" s="229"/>
      <c r="C1" s="229"/>
      <c r="D1" s="229"/>
      <c r="E1" s="229"/>
      <c r="F1" s="230"/>
    </row>
    <row r="2" spans="1:6" ht="20.25" customHeight="1" thickBot="1" x14ac:dyDescent="0.3">
      <c r="A2" s="231" t="s">
        <v>118</v>
      </c>
      <c r="B2" s="232"/>
      <c r="C2" s="232"/>
      <c r="D2" s="232"/>
      <c r="E2" s="232"/>
      <c r="F2" s="233"/>
    </row>
    <row r="3" spans="1:6" ht="19.5" customHeight="1" thickBot="1" x14ac:dyDescent="0.3">
      <c r="A3" s="234" t="s">
        <v>125</v>
      </c>
      <c r="B3" s="235"/>
      <c r="C3" s="235"/>
      <c r="D3" s="235"/>
      <c r="E3" s="236"/>
      <c r="F3" s="86"/>
    </row>
    <row r="4" spans="1:6" ht="14.25" thickBot="1" x14ac:dyDescent="0.3">
      <c r="A4" s="68" t="s">
        <v>58</v>
      </c>
      <c r="B4" s="68" t="s">
        <v>119</v>
      </c>
      <c r="C4" s="68" t="s">
        <v>120</v>
      </c>
      <c r="D4" s="68" t="s">
        <v>121</v>
      </c>
      <c r="E4" s="68" t="s">
        <v>122</v>
      </c>
      <c r="F4" s="87" t="s">
        <v>123</v>
      </c>
    </row>
    <row r="5" spans="1:6" x14ac:dyDescent="0.25">
      <c r="A5" s="67">
        <v>0</v>
      </c>
      <c r="B5" s="88">
        <v>1</v>
      </c>
      <c r="C5" s="88">
        <v>0.9748</v>
      </c>
      <c r="D5" s="88">
        <v>0.94689999999999996</v>
      </c>
      <c r="E5" s="89">
        <v>0.81899999999999995</v>
      </c>
      <c r="F5" s="89">
        <v>0.66800000000000004</v>
      </c>
    </row>
    <row r="6" spans="1:6" x14ac:dyDescent="0.25">
      <c r="A6" s="29">
        <v>1</v>
      </c>
      <c r="B6" s="90">
        <v>0.99460000000000004</v>
      </c>
      <c r="C6" s="90">
        <v>0.96989999999999998</v>
      </c>
      <c r="D6" s="90">
        <v>0.94220000000000004</v>
      </c>
      <c r="E6" s="91">
        <v>0.81479999999999997</v>
      </c>
      <c r="F6" s="91">
        <v>0.66459999999999997</v>
      </c>
    </row>
    <row r="7" spans="1:6" x14ac:dyDescent="0.25">
      <c r="A7" s="29">
        <v>2</v>
      </c>
      <c r="B7" s="90">
        <v>0.98950000000000005</v>
      </c>
      <c r="C7" s="90">
        <v>0.96489999999999998</v>
      </c>
      <c r="D7" s="90">
        <v>0.93730000000000002</v>
      </c>
      <c r="E7" s="90">
        <v>0.81059999999999999</v>
      </c>
      <c r="F7" s="90">
        <v>0.66110000000000002</v>
      </c>
    </row>
    <row r="8" spans="1:6" x14ac:dyDescent="0.25">
      <c r="A8" s="29">
        <v>3</v>
      </c>
      <c r="B8" s="90">
        <v>0.98429999999999995</v>
      </c>
      <c r="C8" s="90">
        <v>0.9597</v>
      </c>
      <c r="D8" s="90">
        <v>0.93230000000000002</v>
      </c>
      <c r="E8" s="90">
        <v>0.80630000000000002</v>
      </c>
      <c r="F8" s="90">
        <v>0.65769999999999995</v>
      </c>
    </row>
    <row r="9" spans="1:6" x14ac:dyDescent="0.25">
      <c r="A9" s="29">
        <v>4</v>
      </c>
      <c r="B9" s="90">
        <v>0.97889999999999999</v>
      </c>
      <c r="C9" s="90">
        <v>0.95450000000000002</v>
      </c>
      <c r="D9" s="90">
        <v>0.92249999999999999</v>
      </c>
      <c r="E9" s="91">
        <v>0.80200000000000005</v>
      </c>
      <c r="F9" s="90">
        <v>0.65410000000000001</v>
      </c>
    </row>
    <row r="10" spans="1:6" x14ac:dyDescent="0.25">
      <c r="A10" s="29">
        <v>5</v>
      </c>
      <c r="B10" s="90">
        <v>0.97340000000000004</v>
      </c>
      <c r="C10" s="90">
        <v>0.94920000000000004</v>
      </c>
      <c r="D10" s="90">
        <v>0.92210000000000003</v>
      </c>
      <c r="E10" s="90">
        <v>0.79749999999999999</v>
      </c>
      <c r="F10" s="90">
        <v>0.65049999999999997</v>
      </c>
    </row>
    <row r="11" spans="1:6" x14ac:dyDescent="0.25">
      <c r="A11" s="29">
        <v>6</v>
      </c>
      <c r="B11" s="90">
        <v>0.97789999999999999</v>
      </c>
      <c r="C11" s="90">
        <v>0.94379999999999997</v>
      </c>
      <c r="D11" s="91">
        <v>0.91679999999999995</v>
      </c>
      <c r="E11" s="91">
        <v>0.79300000000000004</v>
      </c>
      <c r="F11" s="90">
        <v>0.64680000000000004</v>
      </c>
    </row>
    <row r="12" spans="1:6" x14ac:dyDescent="0.25">
      <c r="A12" s="29">
        <v>7</v>
      </c>
      <c r="B12" s="90">
        <v>0.96220000000000006</v>
      </c>
      <c r="C12" s="90">
        <v>0.93830000000000002</v>
      </c>
      <c r="D12" s="91">
        <v>0.91149999999999998</v>
      </c>
      <c r="E12" s="90">
        <v>0.7883</v>
      </c>
      <c r="F12" s="91">
        <v>0.64300000000000002</v>
      </c>
    </row>
    <row r="13" spans="1:6" x14ac:dyDescent="0.25">
      <c r="A13" s="29">
        <v>8</v>
      </c>
      <c r="B13" s="90">
        <v>0.95650000000000002</v>
      </c>
      <c r="C13" s="90">
        <v>0.93269999999999997</v>
      </c>
      <c r="D13" s="91">
        <v>0.90600000000000003</v>
      </c>
      <c r="E13" s="90">
        <v>0.78359999999999996</v>
      </c>
      <c r="F13" s="90">
        <v>0.6391</v>
      </c>
    </row>
    <row r="14" spans="1:6" x14ac:dyDescent="0.25">
      <c r="A14" s="29">
        <v>9</v>
      </c>
      <c r="B14" s="90">
        <v>0.9506</v>
      </c>
      <c r="C14" s="91">
        <v>0.92700000000000005</v>
      </c>
      <c r="D14" s="90">
        <v>0.90049999999999997</v>
      </c>
      <c r="E14" s="90">
        <v>0.77880000000000005</v>
      </c>
      <c r="F14" s="90">
        <v>0.63519999999999999</v>
      </c>
    </row>
    <row r="15" spans="1:6" x14ac:dyDescent="0.25">
      <c r="A15" s="29">
        <v>10</v>
      </c>
      <c r="B15" s="90">
        <v>0.94469999999999998</v>
      </c>
      <c r="C15" s="90">
        <v>0.92120000000000002</v>
      </c>
      <c r="D15" s="90">
        <v>0.89480000000000004</v>
      </c>
      <c r="E15" s="91">
        <v>0.77400000000000002</v>
      </c>
      <c r="F15" s="90">
        <v>0.63129999999999997</v>
      </c>
    </row>
    <row r="16" spans="1:6" x14ac:dyDescent="0.25">
      <c r="A16" s="29">
        <v>11</v>
      </c>
      <c r="B16" s="90">
        <v>0.93869999999999998</v>
      </c>
      <c r="C16" s="90">
        <v>0.93869999999999998</v>
      </c>
      <c r="D16" s="90">
        <v>0.9153</v>
      </c>
      <c r="E16" s="91">
        <v>0.8891</v>
      </c>
      <c r="F16" s="90">
        <v>0.76900000000000002</v>
      </c>
    </row>
    <row r="17" spans="1:6" x14ac:dyDescent="0.25">
      <c r="A17" s="29">
        <v>12</v>
      </c>
      <c r="B17" s="91">
        <v>0.9325</v>
      </c>
      <c r="C17" s="91">
        <v>0.9093</v>
      </c>
      <c r="D17" s="90">
        <v>0.88280000000000003</v>
      </c>
      <c r="E17" s="90">
        <v>0.76390000000000002</v>
      </c>
      <c r="F17" s="90">
        <v>0.62319999999999998</v>
      </c>
    </row>
    <row r="18" spans="1:6" x14ac:dyDescent="0.25">
      <c r="A18" s="29">
        <v>13</v>
      </c>
      <c r="B18" s="90">
        <v>0.92620000000000002</v>
      </c>
      <c r="C18" s="90">
        <v>0.9032</v>
      </c>
      <c r="D18" s="90">
        <v>0.87739999999999996</v>
      </c>
      <c r="E18" s="90">
        <v>0.75880000000000003</v>
      </c>
      <c r="F18" s="91">
        <v>0.61899999999999999</v>
      </c>
    </row>
    <row r="19" spans="1:6" x14ac:dyDescent="0.25">
      <c r="A19" s="29">
        <v>14</v>
      </c>
      <c r="B19" s="91">
        <v>0.91990000000000005</v>
      </c>
      <c r="C19" s="91">
        <v>0.89700000000000002</v>
      </c>
      <c r="D19" s="91">
        <v>0.87639999999999996</v>
      </c>
      <c r="E19" s="90">
        <v>0.75370000000000004</v>
      </c>
      <c r="F19" s="90">
        <v>0.61480000000000001</v>
      </c>
    </row>
    <row r="20" spans="1:6" x14ac:dyDescent="0.25">
      <c r="A20" s="29">
        <v>15</v>
      </c>
      <c r="B20" s="90">
        <v>0.91349999999999998</v>
      </c>
      <c r="C20" s="90">
        <v>0.89070000000000005</v>
      </c>
      <c r="D20" s="90">
        <v>0.86519999999999997</v>
      </c>
      <c r="E20" s="90">
        <v>0.74839999999999995</v>
      </c>
      <c r="F20" s="90">
        <v>0.61050000000000004</v>
      </c>
    </row>
    <row r="21" spans="1:6" x14ac:dyDescent="0.25">
      <c r="A21" s="29">
        <v>16</v>
      </c>
      <c r="B21" s="91">
        <v>0.90690000000000004</v>
      </c>
      <c r="C21" s="91">
        <v>0.88429999999999997</v>
      </c>
      <c r="D21" s="91">
        <v>0.85899999999999999</v>
      </c>
      <c r="E21" s="91">
        <v>0.74299999999999999</v>
      </c>
      <c r="F21" s="90">
        <v>0.60609999999999997</v>
      </c>
    </row>
    <row r="22" spans="1:6" x14ac:dyDescent="0.25">
      <c r="A22" s="29">
        <v>17</v>
      </c>
      <c r="B22" s="90">
        <v>0.9002</v>
      </c>
      <c r="C22" s="90">
        <v>0.87780000000000002</v>
      </c>
      <c r="D22" s="90">
        <v>0.85270000000000001</v>
      </c>
      <c r="E22" s="90">
        <v>0.73750000000000004</v>
      </c>
      <c r="F22" s="90">
        <v>0.60160000000000002</v>
      </c>
    </row>
    <row r="23" spans="1:6" x14ac:dyDescent="0.25">
      <c r="A23" s="29">
        <v>18</v>
      </c>
      <c r="B23" s="91">
        <v>0.89349999999999996</v>
      </c>
      <c r="C23" s="91">
        <v>0.87129999999999996</v>
      </c>
      <c r="D23" s="91">
        <v>0.84640000000000004</v>
      </c>
      <c r="E23" s="91">
        <v>0.73199999999999998</v>
      </c>
      <c r="F23" s="90">
        <v>0.59709999999999996</v>
      </c>
    </row>
    <row r="24" spans="1:6" x14ac:dyDescent="0.25">
      <c r="A24" s="29">
        <v>19</v>
      </c>
      <c r="B24" s="90">
        <v>0.88670000000000004</v>
      </c>
      <c r="C24" s="90">
        <v>0.86460000000000004</v>
      </c>
      <c r="D24" s="90">
        <v>0.83989999999999998</v>
      </c>
      <c r="E24" s="91">
        <v>0.72699999999999998</v>
      </c>
      <c r="F24" s="90">
        <v>0.59250000000000003</v>
      </c>
    </row>
    <row r="25" spans="1:6" x14ac:dyDescent="0.25">
      <c r="A25" s="29">
        <v>20</v>
      </c>
      <c r="B25" s="91">
        <v>0.87970000000000004</v>
      </c>
      <c r="C25" s="91">
        <v>0.85780000000000001</v>
      </c>
      <c r="D25" s="91">
        <v>0.83330000000000004</v>
      </c>
      <c r="E25" s="91">
        <v>0.72070000000000001</v>
      </c>
      <c r="F25" s="90">
        <v>0.58779999999999999</v>
      </c>
    </row>
    <row r="26" spans="1:6" x14ac:dyDescent="0.25">
      <c r="A26" s="29">
        <v>21</v>
      </c>
      <c r="B26" s="90">
        <v>0.87270000000000003</v>
      </c>
      <c r="C26" s="90">
        <v>0.85489999999999999</v>
      </c>
      <c r="D26" s="90">
        <v>0.8286</v>
      </c>
      <c r="E26" s="90">
        <v>0.71489999999999998</v>
      </c>
      <c r="F26" s="90">
        <v>0.58309999999999995</v>
      </c>
    </row>
    <row r="27" spans="1:6" x14ac:dyDescent="0.25">
      <c r="A27" s="29">
        <v>22</v>
      </c>
      <c r="B27" s="91">
        <v>0.86550000000000005</v>
      </c>
      <c r="C27" s="91">
        <v>0.84399999999999997</v>
      </c>
      <c r="D27" s="91">
        <v>0.81989999999999996</v>
      </c>
      <c r="E27" s="91">
        <v>0.70909999999999995</v>
      </c>
      <c r="F27" s="90">
        <v>0.57840000000000003</v>
      </c>
    </row>
    <row r="28" spans="1:6" x14ac:dyDescent="0.25">
      <c r="A28" s="29">
        <v>23</v>
      </c>
      <c r="B28" s="90">
        <v>0.85029999999999994</v>
      </c>
      <c r="C28" s="90">
        <v>0.83689999999999998</v>
      </c>
      <c r="D28" s="91">
        <v>0.81299999999999994</v>
      </c>
      <c r="E28" s="91">
        <v>0.70320000000000005</v>
      </c>
      <c r="F28" s="90">
        <v>0.57350000000000001</v>
      </c>
    </row>
    <row r="29" spans="1:6" x14ac:dyDescent="0.25">
      <c r="A29" s="29">
        <v>24</v>
      </c>
      <c r="B29" s="91">
        <v>0.85089999999999999</v>
      </c>
      <c r="C29" s="91">
        <v>0.87270000000000003</v>
      </c>
      <c r="D29" s="91">
        <v>0.80640000000000001</v>
      </c>
      <c r="E29" s="91">
        <v>0.69720000000000004</v>
      </c>
      <c r="F29" s="90">
        <v>0.56859999999999999</v>
      </c>
    </row>
    <row r="30" spans="1:6" x14ac:dyDescent="0.25">
      <c r="A30" s="29">
        <v>25</v>
      </c>
      <c r="B30" s="91">
        <v>0.84350000000000003</v>
      </c>
      <c r="C30" s="91">
        <v>0.82250000000000001</v>
      </c>
      <c r="D30" s="91">
        <v>0.79900000000000004</v>
      </c>
      <c r="E30" s="91">
        <v>0.69110000000000005</v>
      </c>
      <c r="F30" s="90">
        <v>0.56359999999999999</v>
      </c>
    </row>
    <row r="31" spans="1:6" x14ac:dyDescent="0.25">
      <c r="A31" s="29">
        <v>26</v>
      </c>
      <c r="B31" s="91">
        <v>0.83589999999999998</v>
      </c>
      <c r="C31" s="91">
        <v>0.81510000000000005</v>
      </c>
      <c r="D31" s="91">
        <v>0.79159999999999997</v>
      </c>
      <c r="E31" s="91">
        <v>0.68489999999999995</v>
      </c>
      <c r="F31" s="90">
        <v>0.55859999999999999</v>
      </c>
    </row>
    <row r="32" spans="1:6" x14ac:dyDescent="0.25">
      <c r="A32" s="29">
        <v>27</v>
      </c>
      <c r="B32" s="91">
        <v>0.82830000000000004</v>
      </c>
      <c r="C32" s="91">
        <v>0.80769999999999997</v>
      </c>
      <c r="D32" s="90">
        <v>0.78459999999999996</v>
      </c>
      <c r="E32" s="91">
        <v>0.67859999999999998</v>
      </c>
      <c r="F32" s="90">
        <v>0.55349999999999999</v>
      </c>
    </row>
    <row r="33" spans="1:6" x14ac:dyDescent="0.25">
      <c r="A33" s="29">
        <v>28</v>
      </c>
      <c r="B33" s="91">
        <v>0.82040000000000002</v>
      </c>
      <c r="C33" s="91">
        <v>0.80010000000000003</v>
      </c>
      <c r="D33" s="91">
        <v>0.77729999999999999</v>
      </c>
      <c r="E33" s="91">
        <v>0.67220000000000002</v>
      </c>
      <c r="F33" s="90">
        <v>0.54830000000000001</v>
      </c>
    </row>
    <row r="34" spans="1:6" x14ac:dyDescent="0.25">
      <c r="A34" s="29">
        <v>29</v>
      </c>
      <c r="B34" s="91">
        <v>0.81269999999999998</v>
      </c>
      <c r="C34" s="27">
        <v>0.79749999999999999</v>
      </c>
      <c r="D34" s="91">
        <v>0.76990000000000003</v>
      </c>
      <c r="E34" s="91">
        <v>0.66579999999999995</v>
      </c>
      <c r="F34" s="90">
        <v>0.54310000000000003</v>
      </c>
    </row>
    <row r="35" spans="1:6" x14ac:dyDescent="0.25">
      <c r="A35" s="29">
        <v>30</v>
      </c>
      <c r="B35" s="91">
        <v>0.80469999999999997</v>
      </c>
      <c r="C35" s="91">
        <v>0.78469999999999995</v>
      </c>
      <c r="D35" s="91">
        <v>0.76229999999999998</v>
      </c>
      <c r="E35" s="91">
        <v>0.6593</v>
      </c>
      <c r="F35" s="90">
        <v>0.53779999999999994</v>
      </c>
    </row>
    <row r="36" spans="1:6" x14ac:dyDescent="0.25">
      <c r="A36" s="29">
        <v>31</v>
      </c>
      <c r="B36" s="91">
        <v>0.79669999999999996</v>
      </c>
      <c r="C36" s="91">
        <v>0.77690000000000003</v>
      </c>
      <c r="D36" s="91">
        <v>0.75470000000000004</v>
      </c>
      <c r="E36" s="91">
        <v>0.65269999999999995</v>
      </c>
      <c r="F36" s="90">
        <v>0.53239999999999998</v>
      </c>
    </row>
    <row r="37" spans="1:6" x14ac:dyDescent="0.25">
      <c r="A37" s="29">
        <v>32</v>
      </c>
      <c r="B37" s="91">
        <v>0.78849999999999998</v>
      </c>
      <c r="C37" s="91">
        <v>0.76890000000000003</v>
      </c>
      <c r="D37" s="91">
        <v>0.747</v>
      </c>
      <c r="E37" s="91">
        <v>0.64600000000000002</v>
      </c>
      <c r="F37" s="90">
        <v>0.52690000000000003</v>
      </c>
    </row>
    <row r="38" spans="1:6" x14ac:dyDescent="0.25">
      <c r="A38" s="29">
        <v>33</v>
      </c>
      <c r="B38" s="91">
        <v>0.78029999999999999</v>
      </c>
      <c r="C38" s="91">
        <v>0.76100000000000001</v>
      </c>
      <c r="D38" s="91">
        <v>0.73919999999999997</v>
      </c>
      <c r="E38" s="91">
        <v>0.63929999999999998</v>
      </c>
      <c r="F38" s="90">
        <v>0.52139999999999997</v>
      </c>
    </row>
    <row r="39" spans="1:6" x14ac:dyDescent="0.25">
      <c r="A39" s="29">
        <v>34</v>
      </c>
      <c r="B39" s="91">
        <v>0.77200000000000002</v>
      </c>
      <c r="C39" s="91">
        <v>0.75270000000000004</v>
      </c>
      <c r="D39" s="91">
        <v>0.73119999999999996</v>
      </c>
      <c r="E39" s="91">
        <v>0.63239999999999996</v>
      </c>
      <c r="F39" s="90">
        <v>0.51580000000000004</v>
      </c>
    </row>
    <row r="40" spans="1:6" x14ac:dyDescent="0.25">
      <c r="A40" s="29">
        <v>35</v>
      </c>
      <c r="B40" s="91">
        <v>0.76349999999999996</v>
      </c>
      <c r="C40" s="91">
        <v>0.74450000000000005</v>
      </c>
      <c r="D40" s="91">
        <v>0.72330000000000005</v>
      </c>
      <c r="E40" s="91">
        <v>0.62549999999999994</v>
      </c>
      <c r="F40" s="90">
        <v>0.51019999999999999</v>
      </c>
    </row>
    <row r="41" spans="1:6" x14ac:dyDescent="0.25">
      <c r="A41" s="29">
        <v>36</v>
      </c>
      <c r="B41" s="91">
        <v>0.755</v>
      </c>
      <c r="C41" s="91">
        <v>0.73619999999999997</v>
      </c>
      <c r="D41" s="91">
        <v>0.71509999999999996</v>
      </c>
      <c r="E41" s="91">
        <v>0.61850000000000005</v>
      </c>
      <c r="F41" s="90">
        <v>0.50449999999999995</v>
      </c>
    </row>
    <row r="42" spans="1:6" x14ac:dyDescent="0.25">
      <c r="A42" s="29">
        <v>37</v>
      </c>
      <c r="B42" s="91">
        <v>0.74650000000000005</v>
      </c>
      <c r="C42" s="91">
        <v>0.72770000000000001</v>
      </c>
      <c r="D42" s="91">
        <v>0.70689999999999997</v>
      </c>
      <c r="E42" s="91">
        <v>0.61140000000000005</v>
      </c>
      <c r="F42" s="90">
        <v>0.49869999999999998</v>
      </c>
    </row>
    <row r="43" spans="1:6" x14ac:dyDescent="0.25">
      <c r="A43" s="29">
        <v>38</v>
      </c>
      <c r="B43" s="91">
        <v>0.73760000000000003</v>
      </c>
      <c r="C43" s="91">
        <v>0.71919999999999995</v>
      </c>
      <c r="D43" s="91">
        <v>0.6986</v>
      </c>
      <c r="E43" s="91">
        <v>0.60429999999999995</v>
      </c>
      <c r="F43" s="90">
        <v>0.4929</v>
      </c>
    </row>
    <row r="44" spans="1:6" x14ac:dyDescent="0.25">
      <c r="A44" s="29">
        <v>39</v>
      </c>
      <c r="B44" s="91">
        <v>0.72870000000000001</v>
      </c>
      <c r="C44" s="91">
        <v>0.71060000000000001</v>
      </c>
      <c r="D44" s="91">
        <v>0.67</v>
      </c>
      <c r="E44" s="91">
        <v>0.59699999999999998</v>
      </c>
      <c r="F44" s="91">
        <v>0.48699999999999999</v>
      </c>
    </row>
    <row r="45" spans="1:6" x14ac:dyDescent="0.25">
      <c r="A45" s="29">
        <v>40</v>
      </c>
      <c r="B45" s="91">
        <v>0.7198</v>
      </c>
      <c r="C45" s="91">
        <v>0.70189999999999997</v>
      </c>
      <c r="D45" s="91">
        <v>0.69030000000000002</v>
      </c>
      <c r="E45" s="91">
        <v>0.5897</v>
      </c>
      <c r="F45" s="91">
        <v>0.48099999999999998</v>
      </c>
    </row>
    <row r="46" spans="1:6" x14ac:dyDescent="0.25">
      <c r="A46" s="29">
        <v>41</v>
      </c>
      <c r="B46" s="91">
        <v>0.7107</v>
      </c>
      <c r="C46" s="91">
        <v>0.69299999999999995</v>
      </c>
      <c r="D46" s="91">
        <v>0.67320000000000002</v>
      </c>
      <c r="E46" s="91">
        <v>0.58230000000000004</v>
      </c>
      <c r="F46" s="90">
        <v>0.47489999999999999</v>
      </c>
    </row>
    <row r="47" spans="1:6" x14ac:dyDescent="0.25">
      <c r="A47" s="29">
        <v>42</v>
      </c>
      <c r="B47" s="91">
        <v>0.7016</v>
      </c>
      <c r="C47" s="91">
        <v>0.68410000000000004</v>
      </c>
      <c r="D47" s="91">
        <v>0.66449999999999998</v>
      </c>
      <c r="E47" s="91">
        <v>0.57479999999999998</v>
      </c>
      <c r="F47" s="90">
        <v>0.46879999999999999</v>
      </c>
    </row>
    <row r="48" spans="1:6" x14ac:dyDescent="0.25">
      <c r="A48" s="67">
        <v>43</v>
      </c>
      <c r="B48" s="89">
        <v>0.69230000000000003</v>
      </c>
      <c r="C48" s="89">
        <v>0.67510000000000003</v>
      </c>
      <c r="D48" s="89">
        <v>0.65580000000000005</v>
      </c>
      <c r="E48" s="89">
        <v>0.56720000000000004</v>
      </c>
      <c r="F48" s="90">
        <v>0.46260000000000001</v>
      </c>
    </row>
    <row r="49" spans="1:6" x14ac:dyDescent="0.25">
      <c r="A49" s="29">
        <v>44</v>
      </c>
      <c r="B49" s="91">
        <v>0.68300000000000005</v>
      </c>
      <c r="C49" s="91">
        <v>0.66600000000000004</v>
      </c>
      <c r="D49" s="91">
        <v>0.64400000000000002</v>
      </c>
      <c r="E49" s="91">
        <v>0.5595</v>
      </c>
      <c r="F49" s="90">
        <v>0.45639999999999997</v>
      </c>
    </row>
    <row r="50" spans="1:6" x14ac:dyDescent="0.25">
      <c r="A50" s="29">
        <v>45</v>
      </c>
      <c r="B50" s="91">
        <v>0.67349999999999999</v>
      </c>
      <c r="C50" s="91">
        <v>0.65680000000000005</v>
      </c>
      <c r="D50" s="91">
        <v>0.63800000000000001</v>
      </c>
      <c r="E50" s="91">
        <v>0.55179999999999996</v>
      </c>
      <c r="F50" s="90">
        <v>0.4501</v>
      </c>
    </row>
    <row r="51" spans="1:6" x14ac:dyDescent="0.25">
      <c r="A51" s="29">
        <v>46</v>
      </c>
      <c r="B51" s="91">
        <v>0.66400000000000003</v>
      </c>
      <c r="C51" s="91">
        <v>0.64749999999999996</v>
      </c>
      <c r="D51" s="91">
        <v>0.629</v>
      </c>
      <c r="E51" s="91">
        <v>0.54400000000000004</v>
      </c>
      <c r="F51" s="90">
        <v>0.44369999999999998</v>
      </c>
    </row>
    <row r="52" spans="1:6" x14ac:dyDescent="0.25">
      <c r="A52" s="29">
        <v>47</v>
      </c>
      <c r="B52" s="91">
        <v>0.65429999999999999</v>
      </c>
      <c r="C52" s="91">
        <v>0.6381</v>
      </c>
      <c r="D52" s="91">
        <v>0.61990000000000001</v>
      </c>
      <c r="E52" s="91">
        <v>0.53610000000000002</v>
      </c>
      <c r="F52" s="90">
        <v>0.43719999999999998</v>
      </c>
    </row>
    <row r="53" spans="1:6" x14ac:dyDescent="0.25">
      <c r="A53" s="29">
        <v>48</v>
      </c>
      <c r="B53" s="91">
        <v>0.64459999999999995</v>
      </c>
      <c r="C53" s="91">
        <v>0.62860000000000005</v>
      </c>
      <c r="D53" s="91">
        <v>0.61060000000000003</v>
      </c>
      <c r="E53" s="91">
        <v>0.52810000000000001</v>
      </c>
      <c r="F53" s="90">
        <v>0.43070000000000003</v>
      </c>
    </row>
    <row r="54" spans="1:6" x14ac:dyDescent="0.25">
      <c r="A54" s="29">
        <v>49</v>
      </c>
      <c r="B54" s="91">
        <v>0.63480000000000003</v>
      </c>
      <c r="C54" s="91">
        <v>0.61899999999999999</v>
      </c>
      <c r="D54" s="91">
        <v>0.60129999999999995</v>
      </c>
      <c r="E54" s="91">
        <v>0.52</v>
      </c>
      <c r="F54" s="90">
        <v>0.42409999999999998</v>
      </c>
    </row>
    <row r="55" spans="1:6" x14ac:dyDescent="0.25">
      <c r="A55" s="29">
        <v>50</v>
      </c>
      <c r="B55" s="91">
        <v>0.62480000000000002</v>
      </c>
      <c r="C55" s="91">
        <v>0.60929999999999995</v>
      </c>
      <c r="D55" s="91">
        <v>0.59179999999999999</v>
      </c>
      <c r="E55" s="91">
        <v>0.51190000000000002</v>
      </c>
      <c r="F55" s="90">
        <v>0.41749999999999998</v>
      </c>
    </row>
  </sheetData>
  <mergeCells count="3">
    <mergeCell ref="A1:F1"/>
    <mergeCell ref="A2:F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8"/>
  <sheetViews>
    <sheetView tabSelected="1" view="pageBreakPreview" topLeftCell="A20" zoomScaleNormal="100" zoomScaleSheetLayoutView="100" workbookViewId="0">
      <selection activeCell="A24" sqref="A24"/>
    </sheetView>
  </sheetViews>
  <sheetFormatPr baseColWidth="10" defaultRowHeight="13.5" x14ac:dyDescent="0.25"/>
  <cols>
    <col min="1" max="1" width="10.5703125" style="28" customWidth="1"/>
    <col min="2" max="2" width="9.140625" style="28" customWidth="1"/>
    <col min="3" max="3" width="9.28515625" style="28" customWidth="1"/>
    <col min="4" max="4" width="9.85546875" style="28" customWidth="1"/>
    <col min="5" max="10" width="11.42578125" style="28"/>
    <col min="11" max="12" width="3.42578125" style="2" customWidth="1"/>
    <col min="13" max="16384" width="11.42578125" style="28"/>
  </cols>
  <sheetData>
    <row r="1" spans="1:12" ht="20.100000000000001" customHeight="1" x14ac:dyDescent="0.25">
      <c r="A1" s="129" t="s">
        <v>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20.100000000000001" customHeight="1" thickBot="1" x14ac:dyDescent="0.3">
      <c r="A2" s="219" t="s">
        <v>109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x14ac:dyDescent="0.25">
      <c r="A3" s="43" t="s">
        <v>59</v>
      </c>
      <c r="B3" s="74">
        <v>65</v>
      </c>
      <c r="C3" s="26"/>
      <c r="D3" s="26"/>
      <c r="E3" s="26"/>
      <c r="F3" s="26"/>
      <c r="G3" s="26"/>
      <c r="H3" s="26"/>
      <c r="I3" s="26"/>
      <c r="J3" s="26"/>
      <c r="K3" s="42"/>
      <c r="L3" s="42"/>
    </row>
    <row r="4" spans="1:12" ht="14.25" thickBot="1" x14ac:dyDescent="0.3">
      <c r="A4" s="75"/>
      <c r="B4" s="76"/>
      <c r="C4" s="77"/>
      <c r="D4" s="77"/>
      <c r="E4" s="77"/>
      <c r="F4" s="77"/>
      <c r="G4" s="77"/>
      <c r="H4" s="77"/>
      <c r="I4" s="77"/>
      <c r="J4" s="77"/>
      <c r="K4" s="78"/>
      <c r="L4" s="42"/>
    </row>
    <row r="5" spans="1:12" ht="20.25" customHeight="1" thickBot="1" x14ac:dyDescent="0.3">
      <c r="A5" s="71"/>
      <c r="B5" s="237" t="s">
        <v>60</v>
      </c>
      <c r="C5" s="237"/>
      <c r="D5" s="237"/>
      <c r="E5" s="237"/>
      <c r="F5" s="237"/>
      <c r="G5" s="237"/>
      <c r="H5" s="237"/>
      <c r="I5" s="237"/>
      <c r="J5" s="237"/>
      <c r="K5" s="72"/>
      <c r="L5" s="73"/>
    </row>
    <row r="6" spans="1:12" ht="51.75" thickBot="1" x14ac:dyDescent="0.3">
      <c r="A6" s="83" t="s">
        <v>61</v>
      </c>
      <c r="B6" s="84" t="s">
        <v>62</v>
      </c>
      <c r="C6" s="85" t="s">
        <v>63</v>
      </c>
      <c r="D6" s="85" t="s">
        <v>64</v>
      </c>
      <c r="E6" s="85" t="s">
        <v>65</v>
      </c>
      <c r="F6" s="85" t="s">
        <v>66</v>
      </c>
      <c r="G6" s="85" t="s">
        <v>67</v>
      </c>
      <c r="H6" s="85" t="s">
        <v>68</v>
      </c>
      <c r="I6" s="85" t="s">
        <v>69</v>
      </c>
      <c r="J6" s="85" t="s">
        <v>70</v>
      </c>
      <c r="K6" s="69"/>
      <c r="L6" s="70"/>
    </row>
    <row r="7" spans="1:12" x14ac:dyDescent="0.25">
      <c r="A7" s="81"/>
      <c r="B7" s="82">
        <v>1</v>
      </c>
      <c r="C7" s="82">
        <f>1-0.0032</f>
        <v>0.99680000000000002</v>
      </c>
      <c r="D7" s="82">
        <f>1-0.0252</f>
        <v>0.9748</v>
      </c>
      <c r="E7" s="82">
        <f>1-0.0809</f>
        <v>0.91910000000000003</v>
      </c>
      <c r="F7" s="82">
        <f>1-0.1801</f>
        <v>0.81989999999999996</v>
      </c>
      <c r="G7" s="82">
        <f>1-0.332</f>
        <v>0.66799999999999993</v>
      </c>
      <c r="H7" s="82">
        <f>1-0.526</f>
        <v>0.47399999999999998</v>
      </c>
      <c r="I7" s="82">
        <f>1-0.752</f>
        <v>0.248</v>
      </c>
      <c r="J7" s="82">
        <v>0.1</v>
      </c>
      <c r="K7" s="44"/>
      <c r="L7" s="44"/>
    </row>
    <row r="8" spans="1:12" x14ac:dyDescent="0.25">
      <c r="A8" s="29">
        <v>0</v>
      </c>
      <c r="B8" s="79">
        <v>1</v>
      </c>
      <c r="C8" s="80">
        <v>0.99</v>
      </c>
      <c r="D8" s="80">
        <v>0.97499999999999998</v>
      </c>
      <c r="E8" s="80">
        <v>0.92</v>
      </c>
      <c r="F8" s="80">
        <v>0.82</v>
      </c>
      <c r="G8" s="80">
        <v>0.66</v>
      </c>
      <c r="H8" s="80">
        <v>0.47</v>
      </c>
      <c r="I8" s="80">
        <v>0.25</v>
      </c>
      <c r="J8" s="80">
        <v>0.13500000000000001</v>
      </c>
      <c r="K8" s="51"/>
      <c r="L8" s="51"/>
    </row>
    <row r="9" spans="1:12" x14ac:dyDescent="0.25">
      <c r="A9" s="29">
        <v>1</v>
      </c>
      <c r="B9" s="27">
        <f>(1-(A9/L9)^1.4)*1</f>
        <v>0.99710318139767862</v>
      </c>
      <c r="C9" s="27">
        <f>(1-(A9/L9)^1.4)*0.99</f>
        <v>0.98713214958370177</v>
      </c>
      <c r="D9" s="27">
        <f>(1-(K9/L9)^1.4)*0.975</f>
        <v>0.97217560186273666</v>
      </c>
      <c r="E9" s="27">
        <f>(1-((K9/L9)^1.4))*0.92</f>
        <v>0.91733492688586438</v>
      </c>
      <c r="F9" s="27">
        <f>(1-((K9/L9)^1.4))*0.82</f>
        <v>0.81762460874609644</v>
      </c>
      <c r="G9" s="27">
        <f t="shared" ref="G9:G58" si="0">(1-((K9/L9)^1.4))*0.66</f>
        <v>0.65808809972246796</v>
      </c>
      <c r="H9" s="27">
        <f>(1-((K9/L9)^1.4))*0.47</f>
        <v>0.46863849525690893</v>
      </c>
      <c r="I9" s="27">
        <f>(1-(K9/L9)^1.4)*0.25</f>
        <v>0.24927579534941965</v>
      </c>
      <c r="J9" s="27">
        <f>(1-((A9/L9)^1.4))*0.135</f>
        <v>0.13460892948868663</v>
      </c>
      <c r="K9" s="51">
        <v>1</v>
      </c>
      <c r="L9" s="51">
        <v>65</v>
      </c>
    </row>
    <row r="10" spans="1:12" x14ac:dyDescent="0.25">
      <c r="A10" s="29">
        <v>2</v>
      </c>
      <c r="B10" s="27">
        <f>(1-(A10/L10)^1.4)*1</f>
        <v>0.99235524987632573</v>
      </c>
      <c r="C10" s="27">
        <f>(1-(A10/L10)^1.4)*0.99</f>
        <v>0.98243169737756242</v>
      </c>
      <c r="D10" s="27">
        <f>(1-(K10/L10)^1.4)*0.975</f>
        <v>0.96754636862941756</v>
      </c>
      <c r="E10" s="27">
        <f t="shared" ref="E10:E57" si="1">(1-((K10/L10)^1.4))*0.92</f>
        <v>0.91296682988621969</v>
      </c>
      <c r="F10" s="27">
        <f t="shared" ref="F10:F58" si="2">(1-((K10/L10)^1.4))*0.82</f>
        <v>0.81373130489858703</v>
      </c>
      <c r="G10" s="27">
        <f t="shared" si="0"/>
        <v>0.65495446491837506</v>
      </c>
      <c r="H10" s="27">
        <f t="shared" ref="H10:H58" si="3">(1-((K10/L10)^1.4))*0.47</f>
        <v>0.46640696744187304</v>
      </c>
      <c r="I10" s="27">
        <f>(1-(K10/L10)^1.4)*0.25</f>
        <v>0.24808881246908143</v>
      </c>
      <c r="J10" s="27">
        <f>(1-((A10/L10)^1.4))*0.135</f>
        <v>0.13396795873330397</v>
      </c>
      <c r="K10" s="51">
        <v>2</v>
      </c>
      <c r="L10" s="51">
        <v>65</v>
      </c>
    </row>
    <row r="11" spans="1:12" x14ac:dyDescent="0.25">
      <c r="A11" s="29">
        <v>3</v>
      </c>
      <c r="B11" s="27">
        <f>(1-(A11/L11)^1.4)*1</f>
        <v>0.98651375462065571</v>
      </c>
      <c r="C11" s="27">
        <f>(1-(A11/L11)^1.4)*0.99</f>
        <v>0.97664861707444917</v>
      </c>
      <c r="D11" s="27">
        <f t="shared" ref="D11:D58" si="4">(1-(K11/L11)^1.4)*0.975</f>
        <v>0.96185091075513929</v>
      </c>
      <c r="E11" s="27">
        <f t="shared" si="1"/>
        <v>0.90759265425100333</v>
      </c>
      <c r="F11" s="27">
        <f t="shared" si="2"/>
        <v>0.80894127878893762</v>
      </c>
      <c r="G11" s="27">
        <f t="shared" si="0"/>
        <v>0.65109907804963285</v>
      </c>
      <c r="H11" s="27">
        <f t="shared" si="3"/>
        <v>0.46366146467170816</v>
      </c>
      <c r="I11" s="27">
        <f>(1-(K11/L11)^1.4)*0.25</f>
        <v>0.24662843865516393</v>
      </c>
      <c r="J11" s="27">
        <f t="shared" ref="J11:J58" si="5">(1-((A11/L11)^1.4))*0.135</f>
        <v>0.13317935687378854</v>
      </c>
      <c r="K11" s="51">
        <v>3</v>
      </c>
      <c r="L11" s="51">
        <v>65</v>
      </c>
    </row>
    <row r="12" spans="1:12" x14ac:dyDescent="0.25">
      <c r="A12" s="29">
        <v>4</v>
      </c>
      <c r="B12" s="27">
        <f>(1-(A12/L12)^1.4)*1</f>
        <v>0.97982538347185943</v>
      </c>
      <c r="C12" s="27">
        <f t="shared" ref="C12:C49" si="6">(1-(A12/L12)^1.4)*0.99</f>
        <v>0.97002712963714088</v>
      </c>
      <c r="D12" s="27">
        <f t="shared" si="4"/>
        <v>0.95532974888506295</v>
      </c>
      <c r="E12" s="27">
        <f t="shared" si="1"/>
        <v>0.90143935279411069</v>
      </c>
      <c r="F12" s="27">
        <f t="shared" si="2"/>
        <v>0.80345681444692474</v>
      </c>
      <c r="G12" s="27">
        <f t="shared" si="0"/>
        <v>0.64668475309142726</v>
      </c>
      <c r="H12" s="27">
        <f t="shared" si="3"/>
        <v>0.4605179302317739</v>
      </c>
      <c r="I12" s="27">
        <f t="shared" ref="I12:I34" si="7">(1-(K12/L12)^1.4)*0.25</f>
        <v>0.24495634586796486</v>
      </c>
      <c r="J12" s="27">
        <f t="shared" si="5"/>
        <v>0.13227642676870102</v>
      </c>
      <c r="K12" s="51">
        <v>4</v>
      </c>
      <c r="L12" s="51">
        <v>65</v>
      </c>
    </row>
    <row r="13" spans="1:12" x14ac:dyDescent="0.25">
      <c r="A13" s="29">
        <v>5</v>
      </c>
      <c r="B13" s="27">
        <f>(1-(A13/L13)^1.4)*1</f>
        <v>0.97242729928972738</v>
      </c>
      <c r="C13" s="27">
        <f t="shared" si="6"/>
        <v>0.96270302629683013</v>
      </c>
      <c r="D13" s="27">
        <f t="shared" si="4"/>
        <v>0.94811661680748416</v>
      </c>
      <c r="E13" s="27">
        <f t="shared" si="1"/>
        <v>0.89463311534654921</v>
      </c>
      <c r="F13" s="27">
        <f t="shared" si="2"/>
        <v>0.79739038541757645</v>
      </c>
      <c r="G13" s="27">
        <f t="shared" si="0"/>
        <v>0.64180201753122013</v>
      </c>
      <c r="H13" s="27">
        <f t="shared" si="3"/>
        <v>0.45704083066617185</v>
      </c>
      <c r="I13" s="27">
        <f t="shared" si="7"/>
        <v>0.24310682482243184</v>
      </c>
      <c r="J13" s="27">
        <f t="shared" si="5"/>
        <v>0.13127768540411319</v>
      </c>
      <c r="K13" s="51">
        <v>5</v>
      </c>
      <c r="L13" s="51">
        <v>65</v>
      </c>
    </row>
    <row r="14" spans="1:12" x14ac:dyDescent="0.25">
      <c r="A14" s="29">
        <v>6</v>
      </c>
      <c r="B14" s="27">
        <f t="shared" ref="B14:B21" si="8">(1-(A14/L14)^1.4)*1</f>
        <v>0.96440958507066155</v>
      </c>
      <c r="C14" s="27">
        <f t="shared" si="6"/>
        <v>0.95476548921995497</v>
      </c>
      <c r="D14" s="27">
        <f t="shared" si="4"/>
        <v>0.94029934544389504</v>
      </c>
      <c r="E14" s="27">
        <f t="shared" si="1"/>
        <v>0.88725681826500868</v>
      </c>
      <c r="F14" s="27">
        <f t="shared" si="2"/>
        <v>0.79081585975794244</v>
      </c>
      <c r="G14" s="27">
        <f t="shared" si="0"/>
        <v>0.63651032614663661</v>
      </c>
      <c r="H14" s="27">
        <f t="shared" si="3"/>
        <v>0.45327250498321092</v>
      </c>
      <c r="I14" s="27">
        <f t="shared" si="7"/>
        <v>0.24110239626766539</v>
      </c>
      <c r="J14" s="27">
        <f t="shared" si="5"/>
        <v>0.13019529398453933</v>
      </c>
      <c r="K14" s="51">
        <v>6</v>
      </c>
      <c r="L14" s="51">
        <v>65</v>
      </c>
    </row>
    <row r="15" spans="1:12" x14ac:dyDescent="0.25">
      <c r="A15" s="29">
        <v>7</v>
      </c>
      <c r="B15" s="27">
        <f t="shared" si="8"/>
        <v>0.95583700108810132</v>
      </c>
      <c r="C15" s="27">
        <f t="shared" si="6"/>
        <v>0.94627863107722032</v>
      </c>
      <c r="D15" s="27">
        <f t="shared" si="4"/>
        <v>0.93194107606089882</v>
      </c>
      <c r="E15" s="27">
        <f t="shared" si="1"/>
        <v>0.8793700410010532</v>
      </c>
      <c r="F15" s="27">
        <f t="shared" si="2"/>
        <v>0.78378634089224308</v>
      </c>
      <c r="G15" s="27">
        <f t="shared" si="0"/>
        <v>0.63085242071814696</v>
      </c>
      <c r="H15" s="27">
        <f t="shared" si="3"/>
        <v>0.4492433905114076</v>
      </c>
      <c r="I15" s="27">
        <f t="shared" si="7"/>
        <v>0.23895925027202533</v>
      </c>
      <c r="J15" s="27">
        <f t="shared" si="5"/>
        <v>0.12903799514689368</v>
      </c>
      <c r="K15" s="51">
        <v>7</v>
      </c>
      <c r="L15" s="51">
        <v>65</v>
      </c>
    </row>
    <row r="16" spans="1:12" x14ac:dyDescent="0.25">
      <c r="A16" s="29">
        <v>8</v>
      </c>
      <c r="B16" s="27">
        <f t="shared" si="8"/>
        <v>0.94675886778861795</v>
      </c>
      <c r="C16" s="27">
        <f t="shared" si="6"/>
        <v>0.93729127911073173</v>
      </c>
      <c r="D16" s="27">
        <f t="shared" si="4"/>
        <v>0.92308989609390246</v>
      </c>
      <c r="E16" s="27">
        <f t="shared" si="1"/>
        <v>0.87101815836552854</v>
      </c>
      <c r="F16" s="27">
        <f t="shared" si="2"/>
        <v>0.77634227158666669</v>
      </c>
      <c r="G16" s="27">
        <f t="shared" si="0"/>
        <v>0.62486085274048786</v>
      </c>
      <c r="H16" s="27">
        <f t="shared" si="3"/>
        <v>0.44497666786065043</v>
      </c>
      <c r="I16" s="27">
        <f t="shared" si="7"/>
        <v>0.23668971694715449</v>
      </c>
      <c r="J16" s="27">
        <f t="shared" si="5"/>
        <v>0.12781244715146342</v>
      </c>
      <c r="K16" s="51">
        <v>8</v>
      </c>
      <c r="L16" s="51">
        <v>65</v>
      </c>
    </row>
    <row r="17" spans="1:12" x14ac:dyDescent="0.25">
      <c r="A17" s="29">
        <v>9</v>
      </c>
      <c r="B17" s="27">
        <f t="shared" si="8"/>
        <v>0.93721428939798412</v>
      </c>
      <c r="C17" s="27">
        <f t="shared" si="6"/>
        <v>0.92784214650400432</v>
      </c>
      <c r="D17" s="27">
        <f t="shared" si="4"/>
        <v>0.91378393216303455</v>
      </c>
      <c r="E17" s="27">
        <f t="shared" si="1"/>
        <v>0.86223714624614545</v>
      </c>
      <c r="F17" s="27">
        <f t="shared" si="2"/>
        <v>0.76851571730634693</v>
      </c>
      <c r="G17" s="27">
        <f t="shared" si="0"/>
        <v>0.61856143100266958</v>
      </c>
      <c r="H17" s="27">
        <f t="shared" si="3"/>
        <v>0.44049071601705253</v>
      </c>
      <c r="I17" s="27">
        <f t="shared" si="7"/>
        <v>0.23430357234949603</v>
      </c>
      <c r="J17" s="27">
        <f>(1-((A17/L17)^1.4))*0.135</f>
        <v>0.12652392906872786</v>
      </c>
      <c r="K17" s="51">
        <v>9</v>
      </c>
      <c r="L17" s="51">
        <v>65</v>
      </c>
    </row>
    <row r="18" spans="1:12" x14ac:dyDescent="0.25">
      <c r="A18" s="29">
        <v>10</v>
      </c>
      <c r="B18" s="27">
        <f t="shared" si="8"/>
        <v>0.92723520658284386</v>
      </c>
      <c r="C18" s="27">
        <f t="shared" si="6"/>
        <v>0.91796285451701543</v>
      </c>
      <c r="D18" s="27">
        <f t="shared" si="4"/>
        <v>0.90405432641827277</v>
      </c>
      <c r="E18" s="27">
        <f t="shared" si="1"/>
        <v>0.85305639005621636</v>
      </c>
      <c r="F18" s="27">
        <f t="shared" si="2"/>
        <v>0.76033286939793188</v>
      </c>
      <c r="G18" s="27">
        <f t="shared" si="0"/>
        <v>0.61197523634467699</v>
      </c>
      <c r="H18" s="27">
        <f t="shared" si="3"/>
        <v>0.43580054709393656</v>
      </c>
      <c r="I18" s="27">
        <f t="shared" si="7"/>
        <v>0.23180880164571097</v>
      </c>
      <c r="J18" s="27">
        <f t="shared" si="5"/>
        <v>0.12517675288868393</v>
      </c>
      <c r="K18" s="51">
        <v>10</v>
      </c>
      <c r="L18" s="51">
        <v>65</v>
      </c>
    </row>
    <row r="19" spans="1:12" x14ac:dyDescent="0.25">
      <c r="A19" s="29">
        <v>11</v>
      </c>
      <c r="B19" s="27">
        <f t="shared" si="8"/>
        <v>0.916848313916511</v>
      </c>
      <c r="C19" s="27">
        <f>(1-(A19/L19)^1.4)*0.99</f>
        <v>0.90767983077734593</v>
      </c>
      <c r="D19" s="27">
        <f t="shared" si="4"/>
        <v>0.89392710606859815</v>
      </c>
      <c r="E19" s="27">
        <f t="shared" si="1"/>
        <v>0.84350044880319019</v>
      </c>
      <c r="F19" s="27">
        <f t="shared" si="2"/>
        <v>0.75181561741153902</v>
      </c>
      <c r="G19" s="27">
        <f t="shared" si="0"/>
        <v>0.60511988718489729</v>
      </c>
      <c r="H19" s="27">
        <f t="shared" si="3"/>
        <v>0.43091870754076017</v>
      </c>
      <c r="I19" s="27">
        <f t="shared" si="7"/>
        <v>0.22921207847912775</v>
      </c>
      <c r="J19" s="27">
        <f t="shared" si="5"/>
        <v>0.12377452237872899</v>
      </c>
      <c r="K19" s="51">
        <v>11</v>
      </c>
      <c r="L19" s="51">
        <v>65</v>
      </c>
    </row>
    <row r="20" spans="1:12" x14ac:dyDescent="0.25">
      <c r="A20" s="29">
        <v>12</v>
      </c>
      <c r="B20" s="27">
        <f t="shared" si="8"/>
        <v>0.90607633190609638</v>
      </c>
      <c r="C20" s="27">
        <f t="shared" si="6"/>
        <v>0.89701556858703535</v>
      </c>
      <c r="D20" s="27">
        <f t="shared" si="4"/>
        <v>0.88342442360844398</v>
      </c>
      <c r="E20" s="27">
        <f t="shared" si="1"/>
        <v>0.83359022535360872</v>
      </c>
      <c r="F20" s="27">
        <f t="shared" si="2"/>
        <v>0.742982592162999</v>
      </c>
      <c r="G20" s="27">
        <f t="shared" si="0"/>
        <v>0.59801037905802368</v>
      </c>
      <c r="H20" s="27">
        <f t="shared" si="3"/>
        <v>0.42585587599586527</v>
      </c>
      <c r="I20" s="27">
        <f t="shared" si="7"/>
        <v>0.22651908297652409</v>
      </c>
      <c r="J20" s="27">
        <f t="shared" si="5"/>
        <v>0.12232030480732302</v>
      </c>
      <c r="K20" s="51">
        <v>12</v>
      </c>
      <c r="L20" s="51">
        <v>65</v>
      </c>
    </row>
    <row r="21" spans="1:12" x14ac:dyDescent="0.25">
      <c r="A21" s="29">
        <v>13</v>
      </c>
      <c r="B21" s="27">
        <f t="shared" si="8"/>
        <v>0.89493888782384934</v>
      </c>
      <c r="C21" s="27">
        <f t="shared" si="6"/>
        <v>0.88598949894561085</v>
      </c>
      <c r="D21" s="27">
        <f t="shared" si="4"/>
        <v>0.87256541562825307</v>
      </c>
      <c r="E21" s="27">
        <f t="shared" si="1"/>
        <v>0.82334377679794146</v>
      </c>
      <c r="F21" s="27">
        <f t="shared" si="2"/>
        <v>0.7338498880155564</v>
      </c>
      <c r="G21" s="27">
        <f t="shared" si="0"/>
        <v>0.59065966596374064</v>
      </c>
      <c r="H21" s="27">
        <f t="shared" si="3"/>
        <v>0.42062127727720916</v>
      </c>
      <c r="I21" s="27">
        <f t="shared" si="7"/>
        <v>0.22373472195596233</v>
      </c>
      <c r="J21" s="27">
        <f t="shared" si="5"/>
        <v>0.12081674985621967</v>
      </c>
      <c r="K21" s="51">
        <v>13</v>
      </c>
      <c r="L21" s="51">
        <v>65</v>
      </c>
    </row>
    <row r="22" spans="1:12" x14ac:dyDescent="0.25">
      <c r="A22" s="29">
        <v>14</v>
      </c>
      <c r="B22" s="27">
        <f>(1-(A22/L22)^1.4)*1</f>
        <v>0.88345314714458989</v>
      </c>
      <c r="C22" s="27">
        <f t="shared" si="6"/>
        <v>0.87461861567314403</v>
      </c>
      <c r="D22" s="27">
        <f t="shared" si="4"/>
        <v>0.86136681846597507</v>
      </c>
      <c r="E22" s="27">
        <f t="shared" si="1"/>
        <v>0.81277689537302278</v>
      </c>
      <c r="F22" s="27">
        <f t="shared" si="2"/>
        <v>0.72443158065856361</v>
      </c>
      <c r="G22" s="27">
        <f t="shared" si="0"/>
        <v>0.58307907711542939</v>
      </c>
      <c r="H22" s="27">
        <f t="shared" si="3"/>
        <v>0.41522297915795725</v>
      </c>
      <c r="I22" s="27">
        <f t="shared" si="7"/>
        <v>0.22086328678614747</v>
      </c>
      <c r="J22" s="27">
        <f t="shared" si="5"/>
        <v>0.11926617486451964</v>
      </c>
      <c r="K22" s="51">
        <v>14</v>
      </c>
      <c r="L22" s="51">
        <v>65</v>
      </c>
    </row>
    <row r="23" spans="1:12" x14ac:dyDescent="0.25">
      <c r="A23" s="29">
        <v>15</v>
      </c>
      <c r="B23" s="27">
        <f>(1-(A23/L23)^1.4)*1</f>
        <v>0.87163427932561177</v>
      </c>
      <c r="C23" s="27">
        <f t="shared" si="6"/>
        <v>0.8629179365323556</v>
      </c>
      <c r="D23" s="27">
        <f t="shared" si="4"/>
        <v>0.84984342234247146</v>
      </c>
      <c r="E23" s="27">
        <f t="shared" si="1"/>
        <v>0.80190353697956285</v>
      </c>
      <c r="F23" s="27">
        <f t="shared" si="2"/>
        <v>0.71474010904700158</v>
      </c>
      <c r="G23" s="27">
        <f t="shared" si="0"/>
        <v>0.57527862435490384</v>
      </c>
      <c r="H23" s="27">
        <f t="shared" si="3"/>
        <v>0.40966811128303748</v>
      </c>
      <c r="I23" s="27">
        <f t="shared" si="7"/>
        <v>0.21790856983140294</v>
      </c>
      <c r="J23" s="27">
        <f>(1-((A23/L23)^1.4))*0.135</f>
        <v>0.1176706277089576</v>
      </c>
      <c r="K23" s="51">
        <v>15</v>
      </c>
      <c r="L23" s="51">
        <v>65</v>
      </c>
    </row>
    <row r="24" spans="1:12" x14ac:dyDescent="0.25">
      <c r="A24" s="29">
        <v>16</v>
      </c>
      <c r="B24" s="27">
        <f t="shared" ref="B24:B29" si="9">(1-(A24/L24)^1.4)*1</f>
        <v>0.85949580973715167</v>
      </c>
      <c r="C24" s="27">
        <f t="shared" si="6"/>
        <v>0.85090085163978013</v>
      </c>
      <c r="D24" s="27">
        <f t="shared" si="4"/>
        <v>0.83800841449372288</v>
      </c>
      <c r="E24" s="27">
        <f t="shared" si="1"/>
        <v>0.79073614495817957</v>
      </c>
      <c r="F24" s="27">
        <f t="shared" si="2"/>
        <v>0.70478656398446438</v>
      </c>
      <c r="G24" s="27">
        <f t="shared" si="0"/>
        <v>0.56726723442652016</v>
      </c>
      <c r="H24" s="27">
        <f t="shared" si="3"/>
        <v>0.40396303057646127</v>
      </c>
      <c r="I24" s="27">
        <f t="shared" si="7"/>
        <v>0.21487395243428792</v>
      </c>
      <c r="J24" s="27">
        <f t="shared" si="5"/>
        <v>0.11603193431451549</v>
      </c>
      <c r="K24" s="51">
        <v>16</v>
      </c>
      <c r="L24" s="51">
        <v>65</v>
      </c>
    </row>
    <row r="25" spans="1:12" x14ac:dyDescent="0.25">
      <c r="A25" s="29">
        <v>17</v>
      </c>
      <c r="B25" s="27">
        <f t="shared" si="9"/>
        <v>0.84704989106743633</v>
      </c>
      <c r="C25" s="27">
        <f t="shared" si="6"/>
        <v>0.83857939215676192</v>
      </c>
      <c r="D25" s="27">
        <f t="shared" si="4"/>
        <v>0.82587364379075046</v>
      </c>
      <c r="E25" s="27">
        <f t="shared" si="1"/>
        <v>0.77928589978204144</v>
      </c>
      <c r="F25" s="27">
        <f t="shared" si="2"/>
        <v>0.6945809106752977</v>
      </c>
      <c r="G25" s="27">
        <f t="shared" si="0"/>
        <v>0.55905292810450802</v>
      </c>
      <c r="H25" s="27">
        <f t="shared" si="3"/>
        <v>0.39811344880169508</v>
      </c>
      <c r="I25" s="27">
        <f t="shared" si="7"/>
        <v>0.21176247276685908</v>
      </c>
      <c r="J25" s="27">
        <f t="shared" si="5"/>
        <v>0.11435173529410392</v>
      </c>
      <c r="K25" s="51">
        <v>17</v>
      </c>
      <c r="L25" s="51">
        <v>65</v>
      </c>
    </row>
    <row r="26" spans="1:12" x14ac:dyDescent="0.25">
      <c r="A26" s="29">
        <v>18</v>
      </c>
      <c r="B26" s="27">
        <f t="shared" si="9"/>
        <v>0.83430751635428491</v>
      </c>
      <c r="C26" s="27">
        <f t="shared" si="6"/>
        <v>0.82596444119074208</v>
      </c>
      <c r="D26" s="27">
        <f t="shared" si="4"/>
        <v>0.81344982844542779</v>
      </c>
      <c r="E26" s="27">
        <f t="shared" si="1"/>
        <v>0.7675629150459421</v>
      </c>
      <c r="F26" s="27">
        <f t="shared" si="2"/>
        <v>0.68413216341051353</v>
      </c>
      <c r="G26" s="27">
        <f t="shared" si="0"/>
        <v>0.55064296079382802</v>
      </c>
      <c r="H26" s="27">
        <f t="shared" si="3"/>
        <v>0.39212453268651387</v>
      </c>
      <c r="I26" s="27">
        <f t="shared" si="7"/>
        <v>0.20857687908857123</v>
      </c>
      <c r="J26" s="27">
        <f t="shared" si="5"/>
        <v>0.11263151470782846</v>
      </c>
      <c r="K26" s="51">
        <v>18</v>
      </c>
      <c r="L26" s="51">
        <v>65</v>
      </c>
    </row>
    <row r="27" spans="1:12" x14ac:dyDescent="0.25">
      <c r="A27" s="29">
        <v>19</v>
      </c>
      <c r="B27" s="27">
        <f t="shared" si="9"/>
        <v>0.82127868879082289</v>
      </c>
      <c r="C27" s="27">
        <f>(1-(A27/L27)^1.4)*0.99</f>
        <v>0.81306590190291461</v>
      </c>
      <c r="D27" s="27">
        <f t="shared" si="4"/>
        <v>0.80074672157105231</v>
      </c>
      <c r="E27" s="27">
        <f t="shared" si="1"/>
        <v>0.75557639368755714</v>
      </c>
      <c r="F27" s="27">
        <f t="shared" si="2"/>
        <v>0.67344852480847472</v>
      </c>
      <c r="G27" s="27">
        <f t="shared" si="0"/>
        <v>0.54204393460194311</v>
      </c>
      <c r="H27" s="27">
        <f t="shared" si="3"/>
        <v>0.38600098373168673</v>
      </c>
      <c r="I27" s="27">
        <f t="shared" si="7"/>
        <v>0.20531967219770572</v>
      </c>
      <c r="J27" s="27">
        <f t="shared" si="5"/>
        <v>0.11087262298676109</v>
      </c>
      <c r="K27" s="51">
        <v>19</v>
      </c>
      <c r="L27" s="51">
        <v>65</v>
      </c>
    </row>
    <row r="28" spans="1:12" x14ac:dyDescent="0.25">
      <c r="A28" s="29">
        <v>20</v>
      </c>
      <c r="B28" s="27">
        <f t="shared" si="9"/>
        <v>0.80797255892061415</v>
      </c>
      <c r="C28" s="27">
        <f t="shared" si="6"/>
        <v>0.79989283333140804</v>
      </c>
      <c r="D28" s="27">
        <f t="shared" si="4"/>
        <v>0.78777324494759882</v>
      </c>
      <c r="E28" s="27">
        <f>(1-((K28/L28)^1.4))*0.92</f>
        <v>0.74333475420696504</v>
      </c>
      <c r="F28" s="27">
        <f t="shared" si="2"/>
        <v>0.66253749831490361</v>
      </c>
      <c r="G28" s="27">
        <f t="shared" si="0"/>
        <v>0.5332618888876054</v>
      </c>
      <c r="H28" s="27">
        <f>(1-((K28/L28)^1.4))*0.47</f>
        <v>0.37974710269268863</v>
      </c>
      <c r="I28" s="27">
        <f t="shared" si="7"/>
        <v>0.20199313973015354</v>
      </c>
      <c r="J28" s="27">
        <f t="shared" si="5"/>
        <v>0.10907629545428292</v>
      </c>
      <c r="K28" s="51">
        <v>20</v>
      </c>
      <c r="L28" s="51">
        <v>65</v>
      </c>
    </row>
    <row r="29" spans="1:12" x14ac:dyDescent="0.25">
      <c r="A29" s="29">
        <v>21</v>
      </c>
      <c r="B29" s="27">
        <f t="shared" si="9"/>
        <v>0.79439753682322345</v>
      </c>
      <c r="C29" s="27">
        <f t="shared" si="6"/>
        <v>0.78645356145499123</v>
      </c>
      <c r="D29" s="27">
        <f t="shared" si="4"/>
        <v>0.7745375984026428</v>
      </c>
      <c r="E29" s="27">
        <f t="shared" si="1"/>
        <v>0.73084573387736562</v>
      </c>
      <c r="F29" s="27">
        <f t="shared" si="2"/>
        <v>0.65140598019504314</v>
      </c>
      <c r="G29" s="27">
        <f t="shared" si="0"/>
        <v>0.52430237430332749</v>
      </c>
      <c r="H29" s="27">
        <f t="shared" si="3"/>
        <v>0.37336684230691503</v>
      </c>
      <c r="I29" s="27">
        <f t="shared" si="7"/>
        <v>0.19859938420580586</v>
      </c>
      <c r="J29" s="27">
        <f t="shared" si="5"/>
        <v>0.10724366747113517</v>
      </c>
      <c r="K29" s="51">
        <v>21</v>
      </c>
      <c r="L29" s="51">
        <v>65</v>
      </c>
    </row>
    <row r="30" spans="1:12" x14ac:dyDescent="0.25">
      <c r="A30" s="29">
        <v>22</v>
      </c>
      <c r="B30" s="27">
        <f>(1-(A30/L30)^1.4)*1</f>
        <v>0.78056138483746385</v>
      </c>
      <c r="C30" s="27">
        <f t="shared" si="6"/>
        <v>0.77275577098908921</v>
      </c>
      <c r="D30" s="27">
        <f t="shared" si="4"/>
        <v>0.76104735021652725</v>
      </c>
      <c r="E30" s="27">
        <f t="shared" si="1"/>
        <v>0.71811647405046675</v>
      </c>
      <c r="F30" s="27">
        <f t="shared" si="2"/>
        <v>0.64006033556672026</v>
      </c>
      <c r="G30" s="27">
        <f t="shared" si="0"/>
        <v>0.51517051399272618</v>
      </c>
      <c r="H30" s="27">
        <f t="shared" si="3"/>
        <v>0.36686385087360801</v>
      </c>
      <c r="I30" s="27">
        <f t="shared" si="7"/>
        <v>0.19514034620936596</v>
      </c>
      <c r="J30" s="27">
        <f>(1-((A30/L30)^1.4))*0.135</f>
        <v>0.10537578695305763</v>
      </c>
      <c r="K30" s="51">
        <v>22</v>
      </c>
      <c r="L30" s="51">
        <v>65</v>
      </c>
    </row>
    <row r="31" spans="1:12" x14ac:dyDescent="0.25">
      <c r="A31" s="29">
        <v>23</v>
      </c>
      <c r="B31" s="27">
        <f>(1-(A31/L31)^1.4)*1</f>
        <v>0.76647129493998845</v>
      </c>
      <c r="C31" s="27">
        <f t="shared" si="6"/>
        <v>0.75880658199058859</v>
      </c>
      <c r="D31" s="27">
        <f t="shared" si="4"/>
        <v>0.7473095125664887</v>
      </c>
      <c r="E31" s="27">
        <f t="shared" si="1"/>
        <v>0.70515359134478939</v>
      </c>
      <c r="F31" s="27">
        <f t="shared" si="2"/>
        <v>0.62850646185079051</v>
      </c>
      <c r="G31" s="27">
        <f t="shared" si="0"/>
        <v>0.50587105466039239</v>
      </c>
      <c r="H31" s="27">
        <f t="shared" si="3"/>
        <v>0.36024150862179455</v>
      </c>
      <c r="I31" s="27">
        <f t="shared" si="7"/>
        <v>0.19161782373499711</v>
      </c>
      <c r="J31" s="27">
        <f t="shared" si="5"/>
        <v>0.10347362481689845</v>
      </c>
      <c r="K31" s="51">
        <v>23</v>
      </c>
      <c r="L31" s="51">
        <v>65</v>
      </c>
    </row>
    <row r="32" spans="1:12" x14ac:dyDescent="0.25">
      <c r="A32" s="29">
        <v>24</v>
      </c>
      <c r="B32" s="27">
        <f t="shared" ref="B32:B39" si="10">(1-(A32/L32)^1.4)*1</f>
        <v>0.75213395388257298</v>
      </c>
      <c r="C32" s="27">
        <f t="shared" si="6"/>
        <v>0.74461261434374726</v>
      </c>
      <c r="D32" s="27">
        <f t="shared" si="4"/>
        <v>0.73333060503550862</v>
      </c>
      <c r="E32" s="27">
        <f t="shared" si="1"/>
        <v>0.6919632375719672</v>
      </c>
      <c r="F32" s="27">
        <f t="shared" si="2"/>
        <v>0.61674984218370976</v>
      </c>
      <c r="G32" s="27">
        <f t="shared" si="0"/>
        <v>0.49640840956249821</v>
      </c>
      <c r="H32" s="27">
        <f t="shared" si="3"/>
        <v>0.35350295832480927</v>
      </c>
      <c r="I32" s="27">
        <f t="shared" si="7"/>
        <v>0.18803348847064325</v>
      </c>
      <c r="J32" s="27">
        <f t="shared" si="5"/>
        <v>0.10153808377414736</v>
      </c>
      <c r="K32" s="51">
        <v>24</v>
      </c>
      <c r="L32" s="51">
        <v>65</v>
      </c>
    </row>
    <row r="33" spans="1:12" x14ac:dyDescent="0.25">
      <c r="A33" s="29">
        <v>25</v>
      </c>
      <c r="B33" s="27">
        <f t="shared" si="10"/>
        <v>0.73755559845927743</v>
      </c>
      <c r="C33" s="27">
        <f t="shared" si="6"/>
        <v>0.7301800424746846</v>
      </c>
      <c r="D33" s="27">
        <f t="shared" si="4"/>
        <v>0.71911670849779552</v>
      </c>
      <c r="E33" s="27">
        <f t="shared" si="1"/>
        <v>0.67855115058253523</v>
      </c>
      <c r="F33" s="27">
        <f t="shared" si="2"/>
        <v>0.60479559073660749</v>
      </c>
      <c r="G33" s="27">
        <f t="shared" si="0"/>
        <v>0.4867866949831231</v>
      </c>
      <c r="H33" s="27">
        <f t="shared" si="3"/>
        <v>0.34665113127586039</v>
      </c>
      <c r="I33" s="27">
        <f t="shared" si="7"/>
        <v>0.18438889961481936</v>
      </c>
      <c r="J33" s="27">
        <f>(1-((A33/L33)^1.4))*0.135</f>
        <v>9.9570005792002453E-2</v>
      </c>
      <c r="K33" s="51">
        <v>25</v>
      </c>
      <c r="L33" s="51">
        <v>65</v>
      </c>
    </row>
    <row r="34" spans="1:12" x14ac:dyDescent="0.25">
      <c r="A34" s="29">
        <v>26</v>
      </c>
      <c r="B34" s="27">
        <f t="shared" si="10"/>
        <v>0.7227420627379415</v>
      </c>
      <c r="C34" s="27">
        <f t="shared" si="6"/>
        <v>0.71551464211056204</v>
      </c>
      <c r="D34" s="27">
        <f t="shared" si="4"/>
        <v>0.70467351116949295</v>
      </c>
      <c r="E34" s="27">
        <f t="shared" si="1"/>
        <v>0.66492269771890622</v>
      </c>
      <c r="F34" s="27">
        <f t="shared" si="2"/>
        <v>0.592648491445112</v>
      </c>
      <c r="G34" s="27">
        <f t="shared" si="0"/>
        <v>0.47700976140704143</v>
      </c>
      <c r="H34" s="27">
        <f t="shared" si="3"/>
        <v>0.33968876948683246</v>
      </c>
      <c r="I34" s="27">
        <f t="shared" si="7"/>
        <v>0.18068551568448538</v>
      </c>
      <c r="J34" s="27">
        <f t="shared" si="5"/>
        <v>9.7570178469622112E-2</v>
      </c>
      <c r="K34" s="51">
        <v>26</v>
      </c>
      <c r="L34" s="51">
        <v>65</v>
      </c>
    </row>
    <row r="35" spans="1:12" x14ac:dyDescent="0.25">
      <c r="A35" s="29">
        <v>27</v>
      </c>
      <c r="B35" s="27">
        <f t="shared" si="10"/>
        <v>0.70769881869139295</v>
      </c>
      <c r="C35" s="27">
        <f>(1-(A35/L35)^1.4)*0.99</f>
        <v>0.70062183050447902</v>
      </c>
      <c r="D35" s="27">
        <f t="shared" si="4"/>
        <v>0.69000634822410811</v>
      </c>
      <c r="E35" s="27">
        <f t="shared" si="1"/>
        <v>0.65108291319608158</v>
      </c>
      <c r="F35" s="27">
        <f t="shared" si="2"/>
        <v>0.58031303132694223</v>
      </c>
      <c r="G35" s="27">
        <f t="shared" si="0"/>
        <v>0.46708122033631938</v>
      </c>
      <c r="H35" s="27">
        <f t="shared" si="3"/>
        <v>0.33261844478495467</v>
      </c>
      <c r="I35" s="27">
        <f>(1-(K35/L35)^1.4)*0.25</f>
        <v>0.17692470467284824</v>
      </c>
      <c r="J35" s="27">
        <f t="shared" si="5"/>
        <v>9.5539340523338054E-2</v>
      </c>
      <c r="K35" s="51">
        <v>27</v>
      </c>
      <c r="L35" s="51">
        <v>65</v>
      </c>
    </row>
    <row r="36" spans="1:12" x14ac:dyDescent="0.25">
      <c r="A36" s="29">
        <v>28</v>
      </c>
      <c r="B36" s="27">
        <f t="shared" si="10"/>
        <v>0.69243101136320384</v>
      </c>
      <c r="C36" s="27">
        <f t="shared" si="6"/>
        <v>0.6855067012495718</v>
      </c>
      <c r="D36" s="27">
        <f t="shared" si="4"/>
        <v>0.67512023607912375</v>
      </c>
      <c r="E36" s="27">
        <f t="shared" si="1"/>
        <v>0.63703653045414754</v>
      </c>
      <c r="F36" s="27">
        <f t="shared" si="2"/>
        <v>0.56779342931782717</v>
      </c>
      <c r="G36" s="27">
        <f t="shared" si="0"/>
        <v>0.45700446749971457</v>
      </c>
      <c r="H36" s="27">
        <f t="shared" si="3"/>
        <v>0.32544257534070581</v>
      </c>
      <c r="I36" s="27">
        <f>(1-(K36/L36)^1.4)*0.25</f>
        <v>0.17310775284080096</v>
      </c>
      <c r="J36" s="27">
        <f t="shared" si="5"/>
        <v>9.3478186534032531E-2</v>
      </c>
      <c r="K36" s="51">
        <v>28</v>
      </c>
      <c r="L36" s="51">
        <v>65</v>
      </c>
    </row>
    <row r="37" spans="1:12" x14ac:dyDescent="0.25">
      <c r="A37" s="29">
        <v>29</v>
      </c>
      <c r="B37" s="27">
        <f t="shared" si="10"/>
        <v>0.67694348947378291</v>
      </c>
      <c r="C37" s="27">
        <f t="shared" si="6"/>
        <v>0.67017405457904511</v>
      </c>
      <c r="D37" s="27">
        <f t="shared" si="4"/>
        <v>0.66001990223693829</v>
      </c>
      <c r="E37" s="27">
        <f t="shared" si="1"/>
        <v>0.62278801031588027</v>
      </c>
      <c r="F37" s="27">
        <f t="shared" si="2"/>
        <v>0.55509366136850191</v>
      </c>
      <c r="G37" s="27">
        <f t="shared" si="0"/>
        <v>0.44678270305269674</v>
      </c>
      <c r="H37" s="27">
        <f t="shared" si="3"/>
        <v>0.31816344005267794</v>
      </c>
      <c r="I37" s="27">
        <f>(1-(K37/L37)^1.4)*0.25</f>
        <v>0.16923587236844573</v>
      </c>
      <c r="J37" s="27">
        <f t="shared" si="5"/>
        <v>9.1387371078960694E-2</v>
      </c>
      <c r="K37" s="51">
        <v>29</v>
      </c>
      <c r="L37" s="51">
        <v>65</v>
      </c>
    </row>
    <row r="38" spans="1:12" x14ac:dyDescent="0.25">
      <c r="A38" s="29">
        <v>30</v>
      </c>
      <c r="B38" s="27">
        <f t="shared" si="10"/>
        <v>0.66124083219616225</v>
      </c>
      <c r="C38" s="27">
        <f t="shared" si="6"/>
        <v>0.65462842387420062</v>
      </c>
      <c r="D38" s="27">
        <f t="shared" si="4"/>
        <v>0.64470981139125816</v>
      </c>
      <c r="E38" s="27">
        <f t="shared" si="1"/>
        <v>0.60834156562046926</v>
      </c>
      <c r="F38" s="27">
        <f>(1-((K38/L38)^1.4))*0.82</f>
        <v>0.54221748240085299</v>
      </c>
      <c r="G38" s="27">
        <f t="shared" si="0"/>
        <v>0.43641894924946711</v>
      </c>
      <c r="H38" s="27">
        <f t="shared" si="3"/>
        <v>0.31078319113219627</v>
      </c>
      <c r="I38" s="27">
        <f t="shared" ref="I38:I58" si="11">(1-(K38/L38)^1.4)*0.25</f>
        <v>0.16531020804904056</v>
      </c>
      <c r="J38" s="27">
        <f t="shared" si="5"/>
        <v>8.9267512346481906E-2</v>
      </c>
      <c r="K38" s="51">
        <v>30</v>
      </c>
      <c r="L38" s="51">
        <v>65</v>
      </c>
    </row>
    <row r="39" spans="1:12" x14ac:dyDescent="0.25">
      <c r="A39" s="29">
        <v>31</v>
      </c>
      <c r="B39" s="27">
        <f t="shared" si="10"/>
        <v>0.64532737269354434</v>
      </c>
      <c r="C39" s="27">
        <f t="shared" si="6"/>
        <v>0.63887409896660885</v>
      </c>
      <c r="D39" s="27">
        <f t="shared" si="4"/>
        <v>0.62919418837620567</v>
      </c>
      <c r="E39" s="27">
        <f t="shared" si="1"/>
        <v>0.59370118287806084</v>
      </c>
      <c r="F39" s="27">
        <f t="shared" si="2"/>
        <v>0.52916844560870635</v>
      </c>
      <c r="G39" s="27">
        <f t="shared" si="0"/>
        <v>0.42591606597773929</v>
      </c>
      <c r="H39" s="27">
        <f t="shared" si="3"/>
        <v>0.3033038651659658</v>
      </c>
      <c r="I39" s="27">
        <f t="shared" si="11"/>
        <v>0.16133184317338609</v>
      </c>
      <c r="J39" s="27">
        <f t="shared" si="5"/>
        <v>8.7119195313628495E-2</v>
      </c>
      <c r="K39" s="51">
        <v>31</v>
      </c>
      <c r="L39" s="51">
        <v>65</v>
      </c>
    </row>
    <row r="40" spans="1:12" x14ac:dyDescent="0.25">
      <c r="A40" s="29">
        <v>32</v>
      </c>
      <c r="B40" s="27">
        <f>(1-(A40/L40)^1.4)*1</f>
        <v>0.62920721890286369</v>
      </c>
      <c r="C40" s="27">
        <f t="shared" si="6"/>
        <v>0.62291514671383508</v>
      </c>
      <c r="D40" s="27">
        <f t="shared" si="4"/>
        <v>0.61347703843029211</v>
      </c>
      <c r="E40" s="27">
        <f t="shared" si="1"/>
        <v>0.5788706413906346</v>
      </c>
      <c r="F40" s="27">
        <f t="shared" si="2"/>
        <v>0.51594991950034819</v>
      </c>
      <c r="G40" s="27">
        <f t="shared" si="0"/>
        <v>0.41527676447589007</v>
      </c>
      <c r="H40" s="27">
        <f t="shared" si="3"/>
        <v>0.29572739288434591</v>
      </c>
      <c r="I40" s="27">
        <f t="shared" si="11"/>
        <v>0.15730180472571592</v>
      </c>
      <c r="J40" s="27">
        <f>(1-((A40/L40)^1.4))*0.135</f>
        <v>8.4942974551886596E-2</v>
      </c>
      <c r="K40" s="51">
        <v>32</v>
      </c>
      <c r="L40" s="51">
        <v>65</v>
      </c>
    </row>
    <row r="41" spans="1:12" x14ac:dyDescent="0.25">
      <c r="A41" s="29">
        <v>33</v>
      </c>
      <c r="B41" s="27">
        <f>(1-(A41/L41)^1.4)*1</f>
        <v>0.61288427196321482</v>
      </c>
      <c r="C41" s="27">
        <f t="shared" si="6"/>
        <v>0.60675542924358272</v>
      </c>
      <c r="D41" s="27">
        <f t="shared" si="4"/>
        <v>0.59756216516413441</v>
      </c>
      <c r="E41" s="27">
        <f t="shared" si="1"/>
        <v>0.56385353020615769</v>
      </c>
      <c r="F41" s="27">
        <f t="shared" si="2"/>
        <v>0.50256510300983614</v>
      </c>
      <c r="G41" s="27">
        <f t="shared" si="0"/>
        <v>0.40450361949572178</v>
      </c>
      <c r="H41" s="27">
        <f t="shared" si="3"/>
        <v>0.28805560782271095</v>
      </c>
      <c r="I41" s="27">
        <f t="shared" si="11"/>
        <v>0.15322106799080371</v>
      </c>
      <c r="J41" s="27">
        <f t="shared" si="5"/>
        <v>8.2739376715034008E-2</v>
      </c>
      <c r="K41" s="51">
        <v>33</v>
      </c>
      <c r="L41" s="51">
        <v>65</v>
      </c>
    </row>
    <row r="42" spans="1:12" x14ac:dyDescent="0.25">
      <c r="A42" s="29">
        <v>34</v>
      </c>
      <c r="B42" s="27">
        <f t="shared" ref="B42:B49" si="12">(1-(A42/L42)^1.4)*1</f>
        <v>0.59636224261981252</v>
      </c>
      <c r="C42" s="27">
        <f>(1-(A42/L42)^1.4)*0.99</f>
        <v>0.59039862019361444</v>
      </c>
      <c r="D42" s="27">
        <f t="shared" si="4"/>
        <v>0.58145318655431721</v>
      </c>
      <c r="E42" s="27">
        <f t="shared" si="1"/>
        <v>0.54865326321022756</v>
      </c>
      <c r="F42" s="27">
        <f t="shared" si="2"/>
        <v>0.48901703894824622</v>
      </c>
      <c r="G42" s="27">
        <f t="shared" si="0"/>
        <v>0.3935990801290763</v>
      </c>
      <c r="H42" s="27">
        <f t="shared" si="3"/>
        <v>0.28029025403131186</v>
      </c>
      <c r="I42" s="27">
        <f t="shared" si="11"/>
        <v>0.14909056065495313</v>
      </c>
      <c r="J42" s="27">
        <f t="shared" si="5"/>
        <v>8.0508902753674699E-2</v>
      </c>
      <c r="K42" s="51">
        <v>34</v>
      </c>
      <c r="L42" s="51">
        <v>65</v>
      </c>
    </row>
    <row r="43" spans="1:12" x14ac:dyDescent="0.25">
      <c r="A43" s="29">
        <v>35</v>
      </c>
      <c r="B43" s="27">
        <f t="shared" si="12"/>
        <v>0.57964466587929508</v>
      </c>
      <c r="C43" s="27">
        <f t="shared" si="6"/>
        <v>0.57384821922050211</v>
      </c>
      <c r="D43" s="27">
        <f t="shared" si="4"/>
        <v>0.56515354923231265</v>
      </c>
      <c r="E43" s="27">
        <f t="shared" si="1"/>
        <v>0.5332730926089515</v>
      </c>
      <c r="F43" s="27">
        <f t="shared" si="2"/>
        <v>0.47530862602102192</v>
      </c>
      <c r="G43" s="27">
        <f t="shared" si="0"/>
        <v>0.38256547948033476</v>
      </c>
      <c r="H43" s="27">
        <f t="shared" si="3"/>
        <v>0.27243299296326867</v>
      </c>
      <c r="I43" s="27">
        <f t="shared" si="11"/>
        <v>0.14491116646982377</v>
      </c>
      <c r="J43" s="27">
        <f t="shared" si="5"/>
        <v>7.8252029893704847E-2</v>
      </c>
      <c r="K43" s="51">
        <v>35</v>
      </c>
      <c r="L43" s="51">
        <v>65</v>
      </c>
    </row>
    <row r="44" spans="1:12" x14ac:dyDescent="0.25">
      <c r="A44" s="29">
        <v>36</v>
      </c>
      <c r="B44" s="27">
        <f t="shared" si="12"/>
        <v>0.56273491414774113</v>
      </c>
      <c r="C44" s="27">
        <f t="shared" si="6"/>
        <v>0.55710756500626368</v>
      </c>
      <c r="D44" s="27">
        <f t="shared" si="4"/>
        <v>0.54866654129404757</v>
      </c>
      <c r="E44" s="27">
        <f t="shared" si="1"/>
        <v>0.5177161210159219</v>
      </c>
      <c r="F44" s="27">
        <f t="shared" si="2"/>
        <v>0.46144262960114768</v>
      </c>
      <c r="G44" s="27">
        <f t="shared" si="0"/>
        <v>0.37140504333750918</v>
      </c>
      <c r="H44" s="27">
        <f t="shared" si="3"/>
        <v>0.26448540964943834</v>
      </c>
      <c r="I44" s="27">
        <f t="shared" si="11"/>
        <v>0.14068372853693528</v>
      </c>
      <c r="J44" s="27">
        <f>(1-((A44/L44)^1.4))*0.135</f>
        <v>7.5969213409945058E-2</v>
      </c>
      <c r="K44" s="51">
        <v>36</v>
      </c>
      <c r="L44" s="51">
        <v>65</v>
      </c>
    </row>
    <row r="45" spans="1:12" x14ac:dyDescent="0.25">
      <c r="A45" s="29">
        <v>37</v>
      </c>
      <c r="B45" s="27">
        <f t="shared" si="12"/>
        <v>0.54563620904654697</v>
      </c>
      <c r="C45" s="27">
        <f t="shared" si="6"/>
        <v>0.54017984695608146</v>
      </c>
      <c r="D45" s="27">
        <f t="shared" si="4"/>
        <v>0.53199530382038329</v>
      </c>
      <c r="E45" s="27">
        <f t="shared" si="1"/>
        <v>0.50198531232282328</v>
      </c>
      <c r="F45" s="27">
        <f t="shared" si="2"/>
        <v>0.44742169141816851</v>
      </c>
      <c r="G45" s="27">
        <f t="shared" si="0"/>
        <v>0.36011989797072103</v>
      </c>
      <c r="H45" s="27">
        <f t="shared" si="3"/>
        <v>0.25644901825187705</v>
      </c>
      <c r="I45" s="27">
        <f t="shared" si="11"/>
        <v>0.13640905226163674</v>
      </c>
      <c r="J45" s="27">
        <f t="shared" si="5"/>
        <v>7.3660888221283846E-2</v>
      </c>
      <c r="K45" s="51">
        <v>37</v>
      </c>
      <c r="L45" s="51">
        <v>65</v>
      </c>
    </row>
    <row r="46" spans="1:12" x14ac:dyDescent="0.25">
      <c r="A46" s="29">
        <v>38</v>
      </c>
      <c r="B46" s="27">
        <f t="shared" si="12"/>
        <v>0.52835163207157287</v>
      </c>
      <c r="C46" s="27">
        <f t="shared" si="6"/>
        <v>0.5230681157508571</v>
      </c>
      <c r="D46" s="27">
        <f t="shared" si="4"/>
        <v>0.51514284126978349</v>
      </c>
      <c r="E46" s="27">
        <f>(1-((K46/L46)^1.4))*0.92</f>
        <v>0.48608350150584706</v>
      </c>
      <c r="F46" s="27">
        <f t="shared" si="2"/>
        <v>0.43324833829868975</v>
      </c>
      <c r="G46" s="27">
        <f t="shared" si="0"/>
        <v>0.34871207716723812</v>
      </c>
      <c r="H46" s="27">
        <f>(1-((K46/L46)^1.4))*0.47</f>
        <v>0.24832526707363925</v>
      </c>
      <c r="I46" s="27">
        <f t="shared" si="11"/>
        <v>0.13208790801789322</v>
      </c>
      <c r="J46" s="27">
        <f t="shared" si="5"/>
        <v>7.1327470329662343E-2</v>
      </c>
      <c r="K46" s="51">
        <v>38</v>
      </c>
      <c r="L46" s="51">
        <v>65</v>
      </c>
    </row>
    <row r="47" spans="1:12" x14ac:dyDescent="0.25">
      <c r="A47" s="29">
        <v>39</v>
      </c>
      <c r="B47" s="27">
        <f t="shared" si="12"/>
        <v>0.5108841342364463</v>
      </c>
      <c r="C47" s="27">
        <f t="shared" si="6"/>
        <v>0.50577529289408185</v>
      </c>
      <c r="D47" s="27">
        <f t="shared" si="4"/>
        <v>0.49811203088053513</v>
      </c>
      <c r="E47" s="27">
        <f t="shared" si="1"/>
        <v>0.47001340349753062</v>
      </c>
      <c r="F47" s="27">
        <f t="shared" si="2"/>
        <v>0.41892499007388595</v>
      </c>
      <c r="G47" s="27">
        <f t="shared" si="0"/>
        <v>0.33718352859605455</v>
      </c>
      <c r="H47" s="27">
        <f t="shared" si="3"/>
        <v>0.24011554309112976</v>
      </c>
      <c r="I47" s="27">
        <f t="shared" si="11"/>
        <v>0.12772103355911157</v>
      </c>
      <c r="J47" s="27">
        <f t="shared" si="5"/>
        <v>6.896935812192026E-2</v>
      </c>
      <c r="K47" s="51">
        <v>39</v>
      </c>
      <c r="L47" s="51">
        <v>65</v>
      </c>
    </row>
    <row r="48" spans="1:12" x14ac:dyDescent="0.25">
      <c r="A48" s="29">
        <v>40</v>
      </c>
      <c r="B48" s="27">
        <f t="shared" si="12"/>
        <v>0.49323654482054891</v>
      </c>
      <c r="C48" s="27">
        <f t="shared" si="6"/>
        <v>0.48830417937234344</v>
      </c>
      <c r="D48" s="27">
        <f t="shared" si="4"/>
        <v>0.48090563120003516</v>
      </c>
      <c r="E48" s="27">
        <f t="shared" si="1"/>
        <v>0.453777621234905</v>
      </c>
      <c r="F48" s="27">
        <f t="shared" si="2"/>
        <v>0.40445396675285006</v>
      </c>
      <c r="G48" s="27">
        <f t="shared" si="0"/>
        <v>0.32553611958156231</v>
      </c>
      <c r="H48" s="27">
        <f t="shared" si="3"/>
        <v>0.23182117606565797</v>
      </c>
      <c r="I48" s="27">
        <f t="shared" si="11"/>
        <v>0.12330913620513723</v>
      </c>
      <c r="J48" s="27">
        <f t="shared" si="5"/>
        <v>6.6586933550774108E-2</v>
      </c>
      <c r="K48" s="51">
        <v>40</v>
      </c>
      <c r="L48" s="51">
        <v>65</v>
      </c>
    </row>
    <row r="49" spans="1:12" x14ac:dyDescent="0.25">
      <c r="A49" s="29">
        <v>41</v>
      </c>
      <c r="B49" s="27">
        <f t="shared" si="12"/>
        <v>0.47541157932524847</v>
      </c>
      <c r="C49" s="27">
        <f t="shared" si="6"/>
        <v>0.470657463531996</v>
      </c>
      <c r="D49" s="27">
        <f t="shared" si="4"/>
        <v>0.46352628984211725</v>
      </c>
      <c r="E49" s="27">
        <f t="shared" si="1"/>
        <v>0.43737865297922862</v>
      </c>
      <c r="F49" s="27">
        <f t="shared" si="2"/>
        <v>0.38983749504670373</v>
      </c>
      <c r="G49" s="27">
        <f t="shared" si="0"/>
        <v>0.31377164235466398</v>
      </c>
      <c r="H49" s="27">
        <f t="shared" si="3"/>
        <v>0.22344344228286678</v>
      </c>
      <c r="I49" s="27">
        <f t="shared" si="11"/>
        <v>0.11885289483131212</v>
      </c>
      <c r="J49" s="27">
        <f t="shared" si="5"/>
        <v>6.4180563208908553E-2</v>
      </c>
      <c r="K49" s="51">
        <v>41</v>
      </c>
      <c r="L49" s="51">
        <v>65</v>
      </c>
    </row>
    <row r="50" spans="1:12" x14ac:dyDescent="0.25">
      <c r="A50" s="29">
        <v>42</v>
      </c>
      <c r="B50" s="27">
        <f>(1-(A50/L50)^1.4)*1</f>
        <v>0.45741184672770152</v>
      </c>
      <c r="C50" s="27">
        <f>(1-(A50/L50)^1.4)*0.99</f>
        <v>0.45283772826042451</v>
      </c>
      <c r="D50" s="27">
        <f t="shared" si="4"/>
        <v>0.44597655055950897</v>
      </c>
      <c r="E50" s="27">
        <f t="shared" si="1"/>
        <v>0.42081889898948543</v>
      </c>
      <c r="F50" s="27">
        <f t="shared" si="2"/>
        <v>0.37507771431671522</v>
      </c>
      <c r="G50" s="27">
        <f t="shared" si="0"/>
        <v>0.30189181884028304</v>
      </c>
      <c r="H50" s="27">
        <f t="shared" si="3"/>
        <v>0.2149835679620197</v>
      </c>
      <c r="I50" s="27">
        <f t="shared" si="11"/>
        <v>0.11435296168192538</v>
      </c>
      <c r="J50" s="27">
        <f t="shared" si="5"/>
        <v>6.1750599308239708E-2</v>
      </c>
      <c r="K50" s="51">
        <v>42</v>
      </c>
      <c r="L50" s="51">
        <v>65</v>
      </c>
    </row>
    <row r="51" spans="1:12" x14ac:dyDescent="0.25">
      <c r="A51" s="29">
        <v>43</v>
      </c>
      <c r="B51" s="27">
        <f>(1-(A51/L51)^1.4)*1</f>
        <v>0.43923985610958383</v>
      </c>
      <c r="C51" s="27">
        <f>(1-(A51/L51)^1.4)*0.99</f>
        <v>0.43484745754848797</v>
      </c>
      <c r="D51" s="27">
        <f t="shared" si="4"/>
        <v>0.42825885970684424</v>
      </c>
      <c r="E51" s="27">
        <f t="shared" si="1"/>
        <v>0.40410066762081714</v>
      </c>
      <c r="F51" s="27">
        <f t="shared" si="2"/>
        <v>0.3601766820098587</v>
      </c>
      <c r="G51" s="27">
        <f t="shared" si="0"/>
        <v>0.28989830503232533</v>
      </c>
      <c r="H51" s="27">
        <f t="shared" si="3"/>
        <v>0.20644273237150437</v>
      </c>
      <c r="I51" s="27">
        <f t="shared" si="11"/>
        <v>0.10980996402739596</v>
      </c>
      <c r="J51" s="27">
        <f>(1-((A51/L51)^1.4))*0.135</f>
        <v>5.929738057479382E-2</v>
      </c>
      <c r="K51" s="51">
        <v>43</v>
      </c>
      <c r="L51" s="51">
        <v>65</v>
      </c>
    </row>
    <row r="52" spans="1:12" x14ac:dyDescent="0.25">
      <c r="A52" s="29">
        <v>44</v>
      </c>
      <c r="B52" s="27">
        <f t="shared" ref="B52:B58" si="13">(1-(A52/L52)^1.4)*1</f>
        <v>0.4208980227279695</v>
      </c>
      <c r="C52" s="27">
        <f t="shared" ref="C52:C57" si="14">(1-(A52/L52)^1.4)*0.99</f>
        <v>0.41668904250068978</v>
      </c>
      <c r="D52" s="27">
        <f t="shared" si="4"/>
        <v>0.41037557215977027</v>
      </c>
      <c r="E52" s="27">
        <f t="shared" si="1"/>
        <v>0.38722618090973193</v>
      </c>
      <c r="F52" s="27">
        <f t="shared" si="2"/>
        <v>0.34513637863693497</v>
      </c>
      <c r="G52" s="27">
        <f t="shared" si="0"/>
        <v>0.27779269500045989</v>
      </c>
      <c r="H52" s="27">
        <f t="shared" si="3"/>
        <v>0.19782207068214566</v>
      </c>
      <c r="I52" s="27">
        <f t="shared" si="11"/>
        <v>0.10522450568199238</v>
      </c>
      <c r="J52" s="27">
        <f t="shared" si="5"/>
        <v>5.6821233068275884E-2</v>
      </c>
      <c r="K52" s="51">
        <v>44</v>
      </c>
      <c r="L52" s="51">
        <v>65</v>
      </c>
    </row>
    <row r="53" spans="1:12" x14ac:dyDescent="0.25">
      <c r="A53" s="29">
        <v>45</v>
      </c>
      <c r="B53" s="27">
        <f t="shared" si="13"/>
        <v>0.40238867358698593</v>
      </c>
      <c r="C53" s="27">
        <f t="shared" si="14"/>
        <v>0.39836478685111609</v>
      </c>
      <c r="D53" s="27">
        <f t="shared" si="4"/>
        <v>0.39232895674731127</v>
      </c>
      <c r="E53" s="27">
        <f t="shared" si="1"/>
        <v>0.37019757970002709</v>
      </c>
      <c r="F53" s="27">
        <f t="shared" si="2"/>
        <v>0.32995871234132845</v>
      </c>
      <c r="G53" s="27">
        <f t="shared" si="0"/>
        <v>0.26557652456741071</v>
      </c>
      <c r="H53" s="27">
        <f t="shared" si="3"/>
        <v>0.18912267658588339</v>
      </c>
      <c r="I53" s="27">
        <f t="shared" si="11"/>
        <v>0.10059716839674648</v>
      </c>
      <c r="J53" s="27">
        <f t="shared" si="5"/>
        <v>5.4322470934243104E-2</v>
      </c>
      <c r="K53" s="51">
        <v>45</v>
      </c>
      <c r="L53" s="51">
        <v>65</v>
      </c>
    </row>
    <row r="54" spans="1:12" x14ac:dyDescent="0.25">
      <c r="A54" s="29">
        <v>46</v>
      </c>
      <c r="B54" s="27">
        <f t="shared" si="13"/>
        <v>0.38371405256152946</v>
      </c>
      <c r="C54" s="27">
        <f t="shared" si="14"/>
        <v>0.37987691203591417</v>
      </c>
      <c r="D54" s="27">
        <f t="shared" si="4"/>
        <v>0.37412120124749121</v>
      </c>
      <c r="E54" s="27">
        <f t="shared" si="1"/>
        <v>0.35301692835660714</v>
      </c>
      <c r="F54" s="27">
        <f t="shared" si="2"/>
        <v>0.31464552310045413</v>
      </c>
      <c r="G54" s="27">
        <f t="shared" si="0"/>
        <v>0.25325127469060943</v>
      </c>
      <c r="H54" s="27">
        <f t="shared" si="3"/>
        <v>0.18034560470391883</v>
      </c>
      <c r="I54" s="27">
        <f t="shared" si="11"/>
        <v>9.5928513140382365E-2</v>
      </c>
      <c r="J54" s="27">
        <f t="shared" si="5"/>
        <v>5.180139709580648E-2</v>
      </c>
      <c r="K54" s="51">
        <v>46</v>
      </c>
      <c r="L54" s="51">
        <v>65</v>
      </c>
    </row>
    <row r="55" spans="1:12" x14ac:dyDescent="0.25">
      <c r="A55" s="29">
        <v>47</v>
      </c>
      <c r="B55" s="27">
        <f t="shared" si="13"/>
        <v>0.36487632511806278</v>
      </c>
      <c r="C55" s="27">
        <f t="shared" si="14"/>
        <v>0.36122756186688215</v>
      </c>
      <c r="D55" s="27">
        <f t="shared" si="4"/>
        <v>0.35575441699011123</v>
      </c>
      <c r="E55" s="27">
        <f t="shared" si="1"/>
        <v>0.33568621910861779</v>
      </c>
      <c r="F55" s="27">
        <f t="shared" si="2"/>
        <v>0.29919858659681148</v>
      </c>
      <c r="G55" s="27">
        <f t="shared" si="0"/>
        <v>0.24081837457792143</v>
      </c>
      <c r="H55" s="27">
        <f t="shared" si="3"/>
        <v>0.1714918728054895</v>
      </c>
      <c r="I55" s="27">
        <f t="shared" si="11"/>
        <v>9.1219081279515696E-2</v>
      </c>
      <c r="J55" s="27">
        <f t="shared" si="5"/>
        <v>4.9258303890938479E-2</v>
      </c>
      <c r="K55" s="51">
        <v>47</v>
      </c>
      <c r="L55" s="51">
        <v>65</v>
      </c>
    </row>
    <row r="56" spans="1:12" x14ac:dyDescent="0.25">
      <c r="A56" s="29">
        <v>48</v>
      </c>
      <c r="B56" s="27">
        <f t="shared" si="13"/>
        <v>0.34587758267211199</v>
      </c>
      <c r="C56" s="27">
        <f t="shared" si="14"/>
        <v>0.34241880684539089</v>
      </c>
      <c r="D56" s="27">
        <f t="shared" si="4"/>
        <v>0.3372306431053092</v>
      </c>
      <c r="E56" s="27">
        <f t="shared" si="1"/>
        <v>0.31820737605834304</v>
      </c>
      <c r="F56" s="27">
        <f t="shared" si="2"/>
        <v>0.28361961779113182</v>
      </c>
      <c r="G56" s="27">
        <f t="shared" si="0"/>
        <v>0.22827920456359393</v>
      </c>
      <c r="H56" s="27">
        <f t="shared" si="3"/>
        <v>0.16256246385589262</v>
      </c>
      <c r="I56" s="27">
        <f t="shared" si="11"/>
        <v>8.6469395668027998E-2</v>
      </c>
      <c r="J56" s="27">
        <f t="shared" si="5"/>
        <v>4.6693473660735126E-2</v>
      </c>
      <c r="K56" s="51">
        <v>48</v>
      </c>
      <c r="L56" s="51">
        <v>65</v>
      </c>
    </row>
    <row r="57" spans="1:12" x14ac:dyDescent="0.25">
      <c r="A57" s="29">
        <v>49</v>
      </c>
      <c r="B57" s="27">
        <f t="shared" si="13"/>
        <v>0.32671984661744891</v>
      </c>
      <c r="C57" s="27">
        <f t="shared" si="14"/>
        <v>0.32345264815127439</v>
      </c>
      <c r="D57" s="27">
        <f t="shared" si="4"/>
        <v>0.31855185045201267</v>
      </c>
      <c r="E57" s="27">
        <f t="shared" si="1"/>
        <v>0.30058225888805301</v>
      </c>
      <c r="F57" s="27">
        <f t="shared" si="2"/>
        <v>0.26791027422630809</v>
      </c>
      <c r="G57" s="27">
        <f t="shared" si="0"/>
        <v>0.2156350987675163</v>
      </c>
      <c r="H57" s="27">
        <f t="shared" si="3"/>
        <v>0.15355832791020096</v>
      </c>
      <c r="I57" s="27">
        <f t="shared" si="11"/>
        <v>8.1679961654362226E-2</v>
      </c>
      <c r="J57" s="27">
        <f>(1-((A57/L57)^1.4))*0.135</f>
        <v>4.4107179293355607E-2</v>
      </c>
      <c r="K57" s="51">
        <v>49</v>
      </c>
      <c r="L57" s="51">
        <v>65</v>
      </c>
    </row>
    <row r="58" spans="1:12" x14ac:dyDescent="0.25">
      <c r="A58" s="29">
        <v>50</v>
      </c>
      <c r="B58" s="27">
        <f t="shared" si="13"/>
        <v>0.30740507205791734</v>
      </c>
      <c r="C58" s="27">
        <f>(1-(A58/L58)^1.4)*0.99</f>
        <v>0.30433102133733814</v>
      </c>
      <c r="D58" s="27">
        <f t="shared" si="4"/>
        <v>0.29971994525646939</v>
      </c>
      <c r="E58" s="27">
        <f>(1-((K58/L58)^1.4))*0.92</f>
        <v>0.28281266629328394</v>
      </c>
      <c r="F58" s="27">
        <f t="shared" si="2"/>
        <v>0.2520721590874922</v>
      </c>
      <c r="G58" s="27">
        <f t="shared" si="0"/>
        <v>0.20288734755822546</v>
      </c>
      <c r="H58" s="27">
        <f t="shared" si="3"/>
        <v>0.14448038386722115</v>
      </c>
      <c r="I58" s="27">
        <f t="shared" si="11"/>
        <v>7.6851268014479335E-2</v>
      </c>
      <c r="J58" s="27">
        <f t="shared" si="5"/>
        <v>4.1499684727818842E-2</v>
      </c>
      <c r="K58" s="51">
        <v>50</v>
      </c>
      <c r="L58" s="51">
        <v>65</v>
      </c>
    </row>
  </sheetData>
  <mergeCells count="3">
    <mergeCell ref="B5:J5"/>
    <mergeCell ref="A1:L1"/>
    <mergeCell ref="A2:L2"/>
  </mergeCells>
  <pageMargins left="0.53333333333333333" right="0.35" top="0.7416666666666667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ZONA HOMOGÉNEA</vt:lpstr>
      <vt:lpstr>CONSTRUCCIÓN</vt:lpstr>
      <vt:lpstr>PREDIOS GRANDES</vt:lpstr>
      <vt:lpstr>RÚSTICO COMUNAL</vt:lpstr>
      <vt:lpstr>TABLA METODO DE ROSS</vt:lpstr>
      <vt:lpstr>TABLA EDO DE CONSERVACION</vt:lpstr>
      <vt:lpstr>CONSTRUCCIÓN!Área_de_impresión</vt:lpstr>
      <vt:lpstr>'RÚSTICO COMUNAL'!Área_de_impresión</vt:lpstr>
      <vt:lpstr>'TABLA EDO DE CONSERVACION'!Área_de_impresión</vt:lpstr>
      <vt:lpstr>'TABLA METODO DE ROSS'!Área_de_impresión</vt:lpstr>
    </vt:vector>
  </TitlesOfParts>
  <Company>Dirección de Catastro - SDM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Flor Maria Gonzalez Ramos</cp:lastModifiedBy>
  <cp:lastPrinted>2022-12-14T21:06:54Z</cp:lastPrinted>
  <dcterms:created xsi:type="dcterms:W3CDTF">2008-08-20T17:00:06Z</dcterms:created>
  <dcterms:modified xsi:type="dcterms:W3CDTF">2022-12-14T21:08:51Z</dcterms:modified>
</cp:coreProperties>
</file>