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623792F-6308-4724-B66C-ACA1AD3CF309}" xr6:coauthVersionLast="47" xr6:coauthVersionMax="47" xr10:uidLastSave="{00000000-0000-0000-0000-000000000000}"/>
  <bookViews>
    <workbookView xWindow="-120" yWindow="-120" windowWidth="24240" windowHeight="13140" tabRatio="656" firstSheet="7" activeTab="12" xr2:uid="{00000000-000D-0000-FFFF-FFFF00000000}"/>
  </bookViews>
  <sheets>
    <sheet name="ZONA HOMOGÉNEA" sheetId="1" r:id="rId1"/>
    <sheet name="ZONA HOMOGÉNEA 1" sheetId="18" r:id="rId2"/>
    <sheet name="CONSTRUCCIÓN" sheetId="3" r:id="rId3"/>
    <sheet name="CONSTRUCCIÓN 1" sheetId="15" r:id="rId4"/>
    <sheet name="CONSTRUCCIÓN 2" sheetId="16" r:id="rId5"/>
    <sheet name="OBRA EN PROCESO" sheetId="14" r:id="rId6"/>
    <sheet name="CORREDOR COMERCIAL" sheetId="17" r:id="rId7"/>
    <sheet name="PREDIOS GRANDES" sheetId="5" r:id="rId8"/>
    <sheet name="RÚSTICO PRIVADO" sheetId="6" r:id="rId9"/>
    <sheet name="RÚSTICO EJIDAL" sheetId="12" r:id="rId10"/>
    <sheet name="RÚSTICO COMUNAL" sheetId="13" r:id="rId11"/>
    <sheet name="MINERA" sheetId="19" r:id="rId12"/>
    <sheet name="ROSS" sheetId="10" r:id="rId13"/>
    <sheet name="ESTADO CONSERVACIÓN" sheetId="11" r:id="rId14"/>
  </sheets>
  <definedNames>
    <definedName name="_xlnm.Print_Area" localSheetId="2">CONSTRUCCIÓN!$A$1:$H$51</definedName>
    <definedName name="_xlnm.Print_Area" localSheetId="3">'CONSTRUCCIÓN 1'!$A$1:$H$52</definedName>
    <definedName name="_xlnm.Print_Area" localSheetId="4">'CONSTRUCCIÓN 2'!$A$1:$G$15</definedName>
    <definedName name="_xlnm.Print_Area" localSheetId="6">'CORREDOR COMERCIAL'!$A$1:$E$25</definedName>
    <definedName name="_xlnm.Print_Area" localSheetId="13">'ESTADO CONSERVACIÓN'!$A$1:$L$56</definedName>
    <definedName name="_xlnm.Print_Area" localSheetId="11">MINERA!$A$1:$D$10</definedName>
    <definedName name="_xlnm.Print_Area" localSheetId="5">'OBRA EN PROCESO'!$A$1:$D$20</definedName>
    <definedName name="_xlnm.Print_Area" localSheetId="7">'PREDIOS GRANDES'!$A$1:$H$38</definedName>
    <definedName name="_xlnm.Print_Area" localSheetId="12">ROSS!$A$1:$E$91</definedName>
    <definedName name="_xlnm.Print_Area" localSheetId="10">'RÚSTICO COMUNAL'!$A$1:$I$45</definedName>
    <definedName name="_xlnm.Print_Area" localSheetId="9">'RÚSTICO EJIDAL'!$A$1:$I$45</definedName>
    <definedName name="_xlnm.Print_Area" localSheetId="8">'RÚSTICO PRIVADO'!$A$1:$I$46</definedName>
    <definedName name="_xlnm.Print_Area" localSheetId="0">'ZONA HOMOGÉNEA'!$A$1:$E$11</definedName>
    <definedName name="_xlnm.Print_Area" localSheetId="1">'ZONA HOMOGÉNEA 1'!$A$1:$C$21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11" l="1"/>
  <c r="I56" i="11"/>
  <c r="H56" i="11"/>
  <c r="F56" i="11"/>
  <c r="E56" i="11"/>
  <c r="D56" i="11"/>
  <c r="C56" i="11"/>
  <c r="B56" i="11"/>
  <c r="J55" i="11"/>
  <c r="I55" i="11"/>
  <c r="H55" i="11"/>
  <c r="F55" i="11"/>
  <c r="E55" i="11"/>
  <c r="D55" i="11"/>
  <c r="C55" i="11"/>
  <c r="B55" i="11"/>
  <c r="J54" i="11"/>
  <c r="I54" i="11"/>
  <c r="H54" i="11"/>
  <c r="F54" i="11"/>
  <c r="E54" i="11"/>
  <c r="D54" i="11"/>
  <c r="C54" i="11"/>
  <c r="B54" i="11"/>
  <c r="J53" i="11"/>
  <c r="I53" i="11"/>
  <c r="H53" i="11"/>
  <c r="F53" i="11"/>
  <c r="E53" i="11"/>
  <c r="D53" i="11"/>
  <c r="C53" i="11"/>
  <c r="B53" i="11"/>
  <c r="J52" i="11"/>
  <c r="I52" i="11"/>
  <c r="H52" i="11"/>
  <c r="F52" i="11"/>
  <c r="E52" i="11"/>
  <c r="D52" i="11"/>
  <c r="C52" i="11"/>
  <c r="B52" i="11"/>
  <c r="J51" i="11"/>
  <c r="I51" i="11"/>
  <c r="H51" i="11"/>
  <c r="F51" i="11"/>
  <c r="E51" i="11"/>
  <c r="D51" i="11"/>
  <c r="C51" i="11"/>
  <c r="B51" i="11"/>
  <c r="J50" i="11"/>
  <c r="I50" i="11"/>
  <c r="H50" i="11"/>
  <c r="F50" i="11"/>
  <c r="E50" i="11"/>
  <c r="D50" i="11"/>
  <c r="C50" i="11"/>
  <c r="B50" i="11"/>
  <c r="J49" i="11"/>
  <c r="I49" i="11"/>
  <c r="H49" i="11"/>
  <c r="F49" i="11"/>
  <c r="E49" i="11"/>
  <c r="D49" i="11"/>
  <c r="C49" i="11"/>
  <c r="B49" i="11"/>
  <c r="J48" i="11"/>
  <c r="I48" i="11"/>
  <c r="H48" i="11"/>
  <c r="F48" i="11"/>
  <c r="E48" i="11"/>
  <c r="D48" i="11"/>
  <c r="C48" i="11"/>
  <c r="B48" i="11"/>
  <c r="J47" i="11"/>
  <c r="I47" i="11"/>
  <c r="H47" i="11"/>
  <c r="F47" i="11"/>
  <c r="E47" i="11"/>
  <c r="D47" i="11"/>
  <c r="C47" i="11"/>
  <c r="B47" i="11"/>
  <c r="J46" i="11"/>
  <c r="I46" i="11"/>
  <c r="H46" i="11"/>
  <c r="F46" i="11"/>
  <c r="E46" i="11"/>
  <c r="D46" i="11"/>
  <c r="C46" i="11"/>
  <c r="B46" i="11"/>
  <c r="J45" i="11"/>
  <c r="I45" i="11"/>
  <c r="H45" i="11"/>
  <c r="F45" i="11"/>
  <c r="E45" i="11"/>
  <c r="D45" i="11"/>
  <c r="C45" i="11"/>
  <c r="B45" i="11"/>
  <c r="J44" i="11"/>
  <c r="I44" i="11"/>
  <c r="H44" i="11"/>
  <c r="F44" i="11"/>
  <c r="E44" i="11"/>
  <c r="D44" i="11"/>
  <c r="C44" i="11"/>
  <c r="B44" i="11"/>
  <c r="J43" i="11"/>
  <c r="I43" i="11"/>
  <c r="H43" i="11"/>
  <c r="F43" i="11"/>
  <c r="E43" i="11"/>
  <c r="D43" i="11"/>
  <c r="C43" i="11"/>
  <c r="B43" i="11"/>
  <c r="J42" i="11"/>
  <c r="I42" i="11"/>
  <c r="H42" i="11"/>
  <c r="F42" i="11"/>
  <c r="E42" i="11"/>
  <c r="D42" i="11"/>
  <c r="C42" i="11"/>
  <c r="B42" i="11"/>
  <c r="J41" i="11"/>
  <c r="I41" i="11"/>
  <c r="H41" i="11"/>
  <c r="F41" i="11"/>
  <c r="E41" i="11"/>
  <c r="D41" i="11"/>
  <c r="C41" i="11"/>
  <c r="B41" i="11"/>
  <c r="J40" i="11"/>
  <c r="I40" i="11"/>
  <c r="H40" i="11"/>
  <c r="F40" i="11"/>
  <c r="E40" i="11"/>
  <c r="D40" i="11"/>
  <c r="C40" i="11"/>
  <c r="B40" i="11"/>
  <c r="J39" i="11"/>
  <c r="I39" i="11"/>
  <c r="H39" i="11"/>
  <c r="F39" i="11"/>
  <c r="E39" i="11"/>
  <c r="D39" i="11"/>
  <c r="C39" i="11"/>
  <c r="B39" i="11"/>
  <c r="J38" i="11"/>
  <c r="I38" i="11"/>
  <c r="H38" i="11"/>
  <c r="F38" i="11"/>
  <c r="E38" i="11"/>
  <c r="D38" i="11"/>
  <c r="C38" i="11"/>
  <c r="B38" i="11"/>
  <c r="J37" i="11"/>
  <c r="I37" i="11"/>
  <c r="H37" i="11"/>
  <c r="F37" i="11"/>
  <c r="E37" i="11"/>
  <c r="D37" i="11"/>
  <c r="C37" i="11"/>
  <c r="B37" i="11"/>
  <c r="J36" i="11"/>
  <c r="I36" i="11"/>
  <c r="H36" i="11"/>
  <c r="F36" i="11"/>
  <c r="E36" i="11"/>
  <c r="D36" i="11"/>
  <c r="C36" i="11"/>
  <c r="B36" i="11"/>
  <c r="J35" i="11"/>
  <c r="I35" i="11"/>
  <c r="H35" i="11"/>
  <c r="F35" i="11"/>
  <c r="E35" i="11"/>
  <c r="D35" i="11"/>
  <c r="C35" i="11"/>
  <c r="B35" i="11"/>
  <c r="J34" i="11"/>
  <c r="I34" i="11"/>
  <c r="H34" i="11"/>
  <c r="F34" i="11"/>
  <c r="E34" i="11"/>
  <c r="D34" i="11"/>
  <c r="C34" i="11"/>
  <c r="B34" i="11"/>
  <c r="J33" i="11"/>
  <c r="I33" i="11"/>
  <c r="H33" i="11"/>
  <c r="F33" i="11"/>
  <c r="E33" i="11"/>
  <c r="D33" i="11"/>
  <c r="C33" i="11"/>
  <c r="B33" i="11"/>
  <c r="J32" i="11"/>
  <c r="I32" i="11"/>
  <c r="H32" i="11"/>
  <c r="F32" i="11"/>
  <c r="E32" i="11"/>
  <c r="D32" i="11"/>
  <c r="C32" i="11"/>
  <c r="B32" i="11"/>
  <c r="J31" i="11"/>
  <c r="I31" i="11"/>
  <c r="H31" i="11"/>
  <c r="F31" i="11"/>
  <c r="E31" i="11"/>
  <c r="D31" i="11"/>
  <c r="C31" i="11"/>
  <c r="B31" i="11"/>
  <c r="J30" i="11"/>
  <c r="I30" i="11"/>
  <c r="H30" i="11"/>
  <c r="F30" i="11"/>
  <c r="E30" i="11"/>
  <c r="D30" i="11"/>
  <c r="C30" i="11"/>
  <c r="B30" i="11"/>
  <c r="J29" i="11"/>
  <c r="I29" i="11"/>
  <c r="H29" i="11"/>
  <c r="F29" i="11"/>
  <c r="E29" i="11"/>
  <c r="D29" i="11"/>
  <c r="C29" i="11"/>
  <c r="B29" i="11"/>
  <c r="J28" i="11"/>
  <c r="I28" i="11"/>
  <c r="H28" i="11"/>
  <c r="F28" i="11"/>
  <c r="E28" i="11"/>
  <c r="D28" i="11"/>
  <c r="C28" i="11"/>
  <c r="B28" i="11"/>
  <c r="J27" i="11"/>
  <c r="I27" i="11"/>
  <c r="H27" i="11"/>
  <c r="F27" i="11"/>
  <c r="E27" i="11"/>
  <c r="D27" i="11"/>
  <c r="C27" i="11"/>
  <c r="B27" i="11"/>
  <c r="J26" i="11"/>
  <c r="I26" i="11"/>
  <c r="H26" i="11"/>
  <c r="F26" i="11"/>
  <c r="E26" i="11"/>
  <c r="D26" i="11"/>
  <c r="C26" i="11"/>
  <c r="B26" i="11"/>
  <c r="J25" i="11"/>
  <c r="I25" i="11"/>
  <c r="H25" i="11"/>
  <c r="F25" i="11"/>
  <c r="E25" i="11"/>
  <c r="D25" i="11"/>
  <c r="C25" i="11"/>
  <c r="B25" i="11"/>
  <c r="J24" i="11"/>
  <c r="I24" i="11"/>
  <c r="H24" i="11"/>
  <c r="F24" i="11"/>
  <c r="E24" i="11"/>
  <c r="D24" i="11"/>
  <c r="C24" i="11"/>
  <c r="B24" i="11"/>
  <c r="J23" i="11"/>
  <c r="I23" i="11"/>
  <c r="H23" i="11"/>
  <c r="F23" i="11"/>
  <c r="E23" i="11"/>
  <c r="D23" i="11"/>
  <c r="C23" i="11"/>
  <c r="B23" i="11"/>
  <c r="J22" i="11"/>
  <c r="I22" i="11"/>
  <c r="H22" i="11"/>
  <c r="F22" i="11"/>
  <c r="E22" i="11"/>
  <c r="D22" i="11"/>
  <c r="C22" i="11"/>
  <c r="B22" i="11"/>
  <c r="J21" i="11"/>
  <c r="I21" i="11"/>
  <c r="H21" i="11"/>
  <c r="F21" i="11"/>
  <c r="E21" i="11"/>
  <c r="D21" i="11"/>
  <c r="C21" i="11"/>
  <c r="B21" i="11"/>
  <c r="J20" i="11"/>
  <c r="I20" i="11"/>
  <c r="H20" i="11"/>
  <c r="F20" i="11"/>
  <c r="E20" i="11"/>
  <c r="D20" i="11"/>
  <c r="C20" i="11"/>
  <c r="B20" i="11"/>
  <c r="J19" i="11"/>
  <c r="I19" i="11"/>
  <c r="H19" i="11"/>
  <c r="F19" i="11"/>
  <c r="E19" i="11"/>
  <c r="D19" i="11"/>
  <c r="C19" i="11"/>
  <c r="B19" i="11"/>
  <c r="J18" i="11"/>
  <c r="I18" i="11"/>
  <c r="H18" i="11"/>
  <c r="F18" i="11"/>
  <c r="E18" i="11"/>
  <c r="D18" i="11"/>
  <c r="C18" i="11"/>
  <c r="B18" i="11"/>
  <c r="J17" i="11"/>
  <c r="I17" i="11"/>
  <c r="H17" i="11"/>
  <c r="F17" i="11"/>
  <c r="E17" i="11"/>
  <c r="D17" i="11"/>
  <c r="C17" i="11"/>
  <c r="B17" i="11"/>
  <c r="J16" i="11"/>
  <c r="I16" i="11"/>
  <c r="H16" i="11"/>
  <c r="F16" i="11"/>
  <c r="E16" i="11"/>
  <c r="D16" i="11"/>
  <c r="C16" i="11"/>
  <c r="B16" i="11"/>
  <c r="J15" i="11"/>
  <c r="I15" i="11"/>
  <c r="H15" i="11"/>
  <c r="F15" i="11"/>
  <c r="E15" i="11"/>
  <c r="D15" i="11"/>
  <c r="C15" i="11"/>
  <c r="B15" i="11"/>
  <c r="J14" i="11"/>
  <c r="I14" i="11"/>
  <c r="H14" i="11"/>
  <c r="F14" i="11"/>
  <c r="E14" i="11"/>
  <c r="D14" i="11"/>
  <c r="C14" i="11"/>
  <c r="B14" i="11"/>
  <c r="J13" i="11"/>
  <c r="I13" i="11"/>
  <c r="H13" i="11"/>
  <c r="F13" i="11"/>
  <c r="E13" i="11"/>
  <c r="D13" i="11"/>
  <c r="C13" i="11"/>
  <c r="B13" i="11"/>
  <c r="J12" i="11"/>
  <c r="I12" i="11"/>
  <c r="H12" i="11"/>
  <c r="F12" i="11"/>
  <c r="E12" i="11"/>
  <c r="D12" i="11"/>
  <c r="C12" i="11"/>
  <c r="B12" i="11"/>
  <c r="J11" i="11"/>
  <c r="I11" i="11"/>
  <c r="H11" i="11"/>
  <c r="F11" i="11"/>
  <c r="E11" i="11"/>
  <c r="D11" i="11"/>
  <c r="C11" i="11"/>
  <c r="B11" i="11"/>
  <c r="J10" i="11"/>
  <c r="I10" i="11"/>
  <c r="H10" i="11"/>
  <c r="F10" i="11"/>
  <c r="E10" i="11"/>
  <c r="D10" i="11"/>
  <c r="C10" i="11"/>
  <c r="B10" i="11"/>
  <c r="J9" i="11"/>
  <c r="I9" i="11"/>
  <c r="H9" i="11"/>
  <c r="F9" i="11"/>
  <c r="E9" i="11"/>
  <c r="D9" i="11"/>
  <c r="C9" i="11"/>
  <c r="B9" i="11"/>
  <c r="J8" i="11"/>
  <c r="I8" i="11"/>
  <c r="H8" i="11"/>
  <c r="F8" i="11"/>
  <c r="E8" i="11"/>
  <c r="D8" i="11"/>
  <c r="B8" i="11"/>
  <c r="J7" i="11"/>
  <c r="I7" i="11"/>
  <c r="H7" i="11"/>
  <c r="F7" i="11"/>
  <c r="E7" i="11"/>
  <c r="D7" i="11"/>
  <c r="C7" i="11"/>
  <c r="B7" i="11"/>
  <c r="I5" i="11"/>
  <c r="H5" i="11"/>
  <c r="G5" i="11"/>
  <c r="F5" i="11"/>
  <c r="E5" i="11"/>
  <c r="D5" i="11"/>
  <c r="C5" i="11"/>
</calcChain>
</file>

<file path=xl/sharedStrings.xml><?xml version="1.0" encoding="utf-8"?>
<sst xmlns="http://schemas.openxmlformats.org/spreadsheetml/2006/main" count="665" uniqueCount="191">
  <si>
    <t>No. DE MANZANA</t>
  </si>
  <si>
    <t>Constante</t>
  </si>
  <si>
    <t>Uso</t>
  </si>
  <si>
    <t>Clase</t>
  </si>
  <si>
    <t>PARA CONSTRUCCIONES ($/M2)</t>
  </si>
  <si>
    <t>Nivel</t>
  </si>
  <si>
    <t>Clave de Valuación</t>
  </si>
  <si>
    <t xml:space="preserve">HABITACIONAL </t>
  </si>
  <si>
    <t>"A"</t>
  </si>
  <si>
    <t>"B"</t>
  </si>
  <si>
    <t>"C"</t>
  </si>
  <si>
    <t>MEDIO</t>
  </si>
  <si>
    <t>BUENO</t>
  </si>
  <si>
    <t xml:space="preserve">LUJO </t>
  </si>
  <si>
    <t xml:space="preserve">COMERCIAL </t>
  </si>
  <si>
    <t>MEDIANO</t>
  </si>
  <si>
    <t xml:space="preserve"> POPULAR</t>
  </si>
  <si>
    <t>MAYORES A LA DEL LOTE TIPO Y CON REFERENCIA DE VALOR AL DE LA ZONA CORRESPONDIENTE.</t>
  </si>
  <si>
    <t xml:space="preserve"> SUPERFICIE DESDE (M2)</t>
  </si>
  <si>
    <t>HASTA  SUPERFICIE DE (M2)</t>
  </si>
  <si>
    <t>FACTOR DE TERRENO</t>
  </si>
  <si>
    <t>EN POBLACIONES CERCANAS Y DIFERENTES A LA CABECERA MUNICIPAL.</t>
  </si>
  <si>
    <t>Calidad</t>
  </si>
  <si>
    <t>Tipo de Propiedad</t>
  </si>
  <si>
    <t>Factor</t>
  </si>
  <si>
    <t>Riego por Gravedad</t>
  </si>
  <si>
    <t>Privada</t>
  </si>
  <si>
    <t>Riego por Bombeo</t>
  </si>
  <si>
    <t>Temporal</t>
  </si>
  <si>
    <t>Pastal</t>
  </si>
  <si>
    <t>Forestal</t>
  </si>
  <si>
    <t>Ejidal</t>
  </si>
  <si>
    <t>Comunal</t>
  </si>
  <si>
    <t>ZONAS URBANAS HOMOGÉNEAS DE VALOR</t>
  </si>
  <si>
    <t>VALORES UNITARIOS DE REPOSICIÓN NUEVO</t>
  </si>
  <si>
    <t>Tipología</t>
  </si>
  <si>
    <t>ECONÓMICO</t>
  </si>
  <si>
    <t>FACTOR DE DEMÉRITO PARA TERRENOS CON SUPERFICIE QUE EXCEDE DEL LOTE TIPO</t>
  </si>
  <si>
    <t xml:space="preserve">FACTOR DE DEMÉRITO PARA TERRENOS INMERSOS EN LA MANCHA URBANA, CON SUPERFICIES </t>
  </si>
  <si>
    <t>MAYORES A LA DEL LOTE TIPO Y CON USO DE SUELO AGRÍCOLA.</t>
  </si>
  <si>
    <t>VALORES UNITARIOS POR HECTÁREA</t>
  </si>
  <si>
    <t>PARA SUELO RÚSTICO ($/HA)</t>
  </si>
  <si>
    <t>Clasificación</t>
  </si>
  <si>
    <t>Frutales en Formación</t>
  </si>
  <si>
    <t>Frutales en Producción</t>
  </si>
  <si>
    <t xml:space="preserve">        Factor de Depreciación Método: ROSS               </t>
  </si>
  <si>
    <t>EDAD</t>
  </si>
  <si>
    <t>Valor Unitario ($/HA)</t>
  </si>
  <si>
    <t>-</t>
  </si>
  <si>
    <t>Valor Unitario</t>
  </si>
  <si>
    <t>Y MÁS</t>
  </si>
  <si>
    <t>MAYORES A LA DEL LOTE TIPO Y CON REFERENCIA DE VALOR AL DE LA ZONA CORRESPONDIENTE,</t>
  </si>
  <si>
    <t>DE ACUERDO A LA CALIDAD DE CADA CLASIFICACIÓN DE TIERRA, PARA COMPLEMENTAR CADA CLAVE DE VALUACIÓN RÚSTICA, SE ASIGNAN LOS SIGUIENTES DÍGITOS:  ( 0 ) Propiedad Privada, ( 1 ) Propiedad Ejidal y ( 2 ) Propiedad Comunal.</t>
  </si>
  <si>
    <t>1 0 1 1</t>
  </si>
  <si>
    <t>2 2 2 1</t>
  </si>
  <si>
    <t>8 1 4 1</t>
  </si>
  <si>
    <t xml:space="preserve">   TABLAS DE DEPRECIACIÓN MÉTODO DE ROSS</t>
  </si>
  <si>
    <t>ESTADO DE CONSERVACIÓN</t>
  </si>
  <si>
    <t>EDAD DEL INMUEBLE</t>
  </si>
  <si>
    <t>Nuevo</t>
  </si>
  <si>
    <t>Bueno</t>
  </si>
  <si>
    <t>Regular</t>
  </si>
  <si>
    <t>Regular medio</t>
  </si>
  <si>
    <t>Rep. Sencillas</t>
  </si>
  <si>
    <t>Rep. Medias</t>
  </si>
  <si>
    <t>Rep. Importantes</t>
  </si>
  <si>
    <t>Rep. Completas</t>
  </si>
  <si>
    <t>En Desecho</t>
  </si>
  <si>
    <t xml:space="preserve">                   Riego por Bombeo Propiedad Comunal de segunda calidad                           </t>
  </si>
  <si>
    <t xml:space="preserve">                   Pastal Propiedad Ejidal de cuarta calidad                                                                  </t>
  </si>
  <si>
    <t>SECTOR CATASTRAL</t>
  </si>
  <si>
    <t>ZONA HOMOGÉNEA</t>
  </si>
  <si>
    <t>VALOR UNIT. ($/M2)</t>
  </si>
  <si>
    <t>TABLA DE VALORES PARA EL EJERCICIO FISCAL 2023</t>
  </si>
  <si>
    <r>
      <rPr>
        <b/>
        <sz val="10"/>
        <rFont val="Century Gothic"/>
        <family val="2"/>
      </rPr>
      <t xml:space="preserve">NOTA: </t>
    </r>
    <r>
      <rPr>
        <sz val="10"/>
        <rFont val="Century Gothic"/>
        <family val="2"/>
      </rPr>
      <t>EL FACTOR SE APLICA A CONSIDERACIÓN DE CADA MUNICIPIO, SI ES IGUAL, MAYOR O MENOR A LA UNIDAD, DE ACUERDO A LAS CONDICIONES DE MERCADO.</t>
    </r>
  </si>
  <si>
    <r>
      <rPr>
        <b/>
        <sz val="10"/>
        <rFont val="Century Gothic"/>
        <family val="2"/>
      </rPr>
      <t xml:space="preserve">Ejemplos: </t>
    </r>
    <r>
      <rPr>
        <sz val="10"/>
        <rFont val="Century Gothic"/>
        <family val="2"/>
      </rPr>
      <t>Riego por gravedad Propiedad Privada de primera calidad</t>
    </r>
  </si>
  <si>
    <t>MUNICIPIO DE  TEMÓSACHIC</t>
  </si>
  <si>
    <t xml:space="preserve"> </t>
  </si>
  <si>
    <t xml:space="preserve">  </t>
  </si>
  <si>
    <t>VALORES UNITARIOS DE TERRENO PARA SUELO SUBURBANO</t>
  </si>
  <si>
    <t>CLASE</t>
  </si>
  <si>
    <t>VALOR INICIAL</t>
  </si>
  <si>
    <t>FACTOR</t>
  </si>
  <si>
    <t>ZONA  SUBURBANA</t>
  </si>
  <si>
    <t>No. 1</t>
  </si>
  <si>
    <t>No. 2</t>
  </si>
  <si>
    <t>No. 3</t>
  </si>
  <si>
    <t>No. 4</t>
  </si>
  <si>
    <t>CLASIFICACIÓN</t>
  </si>
  <si>
    <t>TABLA DE OBRAS EN PROCESO</t>
  </si>
  <si>
    <t>CONCEPTO</t>
  </si>
  <si>
    <t>INICIO</t>
  </si>
  <si>
    <t>TERMINADO</t>
  </si>
  <si>
    <t>ZANJEO</t>
  </si>
  <si>
    <t>CIMIENTOS</t>
  </si>
  <si>
    <t>MUROS</t>
  </si>
  <si>
    <t>CASTILLOS Y CERRAMIENTOS</t>
  </si>
  <si>
    <t>LOSA O TECHUMBRE</t>
  </si>
  <si>
    <t>IMPERMEABILIZACIÓN</t>
  </si>
  <si>
    <t>PISO CERÁMICO HERRERÍA</t>
  </si>
  <si>
    <t>HERRERÍA</t>
  </si>
  <si>
    <t>ENJARRE</t>
  </si>
  <si>
    <t>YESO</t>
  </si>
  <si>
    <t>FACHADA</t>
  </si>
  <si>
    <t>PINTURA</t>
  </si>
  <si>
    <t>PUERTAS, APARATOS Y LIMPIEZA FINAL</t>
  </si>
  <si>
    <t>FACTOR DE DEMÉRITO</t>
  </si>
  <si>
    <t>INDUSTRIAL</t>
  </si>
  <si>
    <t>LIGERO</t>
  </si>
  <si>
    <t>A</t>
  </si>
  <si>
    <t>B</t>
  </si>
  <si>
    <t>C</t>
  </si>
  <si>
    <t>EDIFICIOS</t>
  </si>
  <si>
    <t>HASTA 6 NIVELES</t>
  </si>
  <si>
    <t>MÁS DE 6 NIVELES</t>
  </si>
  <si>
    <t>CINE/TEATRO</t>
  </si>
  <si>
    <t>ESCUELA/GIMNASIO</t>
  </si>
  <si>
    <t>HOTEL</t>
  </si>
  <si>
    <t>"D"</t>
  </si>
  <si>
    <t>TEJABÁN</t>
  </si>
  <si>
    <t>SUPERMERCADOS/TIPO INDUSTRIAL</t>
  </si>
  <si>
    <t>CLÍNICA TIPO MEDIO</t>
  </si>
  <si>
    <t>HOSPITAL TIPO MEDIANO (100 A 150 CAMAS)</t>
  </si>
  <si>
    <t>HOSPITAL TIPO BUENO (100 A 150 CAMAS)</t>
  </si>
  <si>
    <t>CENTRO</t>
  </si>
  <si>
    <t xml:space="preserve"> COLONIAS O FRACCIÓN DE COLONIA</t>
  </si>
  <si>
    <t>VALORES UNITARIOS DE CORREDOR COMERCIAL</t>
  </si>
  <si>
    <t>MANZANAS</t>
  </si>
  <si>
    <t>AVENIDA JUÁREZ</t>
  </si>
  <si>
    <t>AV. JUÁREZ</t>
  </si>
  <si>
    <t>CALLE DEGOLLADO</t>
  </si>
  <si>
    <t>CARRETERA MADERA</t>
  </si>
  <si>
    <t>6,7,2,3,8,7,9,10,11,12,13,14</t>
  </si>
  <si>
    <t>15,17,16,20</t>
  </si>
  <si>
    <t>21,22,30</t>
  </si>
  <si>
    <t>1,2,22,23,21,20,15,16,14,</t>
  </si>
  <si>
    <t>13,9,10,8</t>
  </si>
  <si>
    <t>CARRETERA MATACHÍ A MADERA</t>
  </si>
  <si>
    <t>6,7,5,20,8,9</t>
  </si>
  <si>
    <t>VICENTE GUERRERO</t>
  </si>
  <si>
    <t>CALLE VICENTE GUERRERO</t>
  </si>
  <si>
    <t>DE:</t>
  </si>
  <si>
    <t>A:</t>
  </si>
  <si>
    <t>17,18,19,22,23,24,3,26,28,29</t>
  </si>
  <si>
    <t>27,16,11,14,13,15,10,6,5,25</t>
  </si>
  <si>
    <t>3,4,7,6,5,14,13,8,15,1,12</t>
  </si>
  <si>
    <t>11,15,9,10,17</t>
  </si>
  <si>
    <t>CALLE AGUSTÍN MELGAR</t>
  </si>
  <si>
    <t>CALLE HIDALGO</t>
  </si>
  <si>
    <t>COLONIAS O FRACCIÓN DE COLONIA</t>
  </si>
  <si>
    <t>TEMÓSACHIC</t>
  </si>
  <si>
    <t>YEPOMERA</t>
  </si>
  <si>
    <t>COCOMORACHI</t>
  </si>
  <si>
    <t>SAN ISIDRO LAS LOMAS</t>
  </si>
  <si>
    <t>LA CONCHA</t>
  </si>
  <si>
    <t>FRACC. SAN ANTONIO</t>
  </si>
  <si>
    <t>FRACC. NIÑOS HEROES</t>
  </si>
  <si>
    <t>FRACC. LA PAZ</t>
  </si>
  <si>
    <t>LA ALAMEDA</t>
  </si>
  <si>
    <t>LA LAGUNA</t>
  </si>
  <si>
    <t>LA OTRA BANDA</t>
  </si>
  <si>
    <t>BARRIO LA ESTACIÓN</t>
  </si>
  <si>
    <t>ZONA</t>
  </si>
  <si>
    <t>UNIDAD</t>
  </si>
  <si>
    <t>VALOR</t>
  </si>
  <si>
    <t>Suelo dentro de las áreas de influencia definidas como huellas de la exploración previa y explotación como: despalmes, tajos, caminos, accesos excavaciones terraplenes, jales presas, y tepetates en terrenos fuera de las poblaciones en zonas serranas.</t>
  </si>
  <si>
    <t>Ha.</t>
  </si>
  <si>
    <t>Suelo dentro de las áreas de influencia definidas como huellas de la exploración previa y explotación como: despalmes, desmontes, tajos, caminos, accesos, excavaciones terraplenes, jales, presas, y tepetates colindantes a las poblaciones en zonas urbanas.</t>
  </si>
  <si>
    <t>Suelo dentro de las áreas de influencia definidas como huellas de la exploración previa y explotación como: despalmes, desmontes, tajos, caminos, accesos, excavaciones terraplenes, jales, presas, y tepetates inmersos en áreas urbanas de poblaciones.</t>
  </si>
  <si>
    <t>Suelo ocupado por todo tipo de construcciones fuera del área principal de influencia de exploración y explotación, destinada al servicio directo de la minería.</t>
  </si>
  <si>
    <t>M2.</t>
  </si>
  <si>
    <t>Suelo ocupado por todo tipo de construcciones colindante del área principal de influencia de exploración y explotación, destinada al servicio directo de la minería.</t>
  </si>
  <si>
    <t>TABLA DE VALORES DE SUELO RELACIONADO CON ACTIVIDADES MINERAS</t>
  </si>
  <si>
    <t>MUNICIPIO DE TEMÓSACHIC</t>
  </si>
  <si>
    <t>NOTA ACLARATORIA: LAS ZONAS DE VALOR PODRÁN  INTEGRARSE DE SECTORES CATASTRALES COMPLETOS O FRACCIONES DE LOS MISMOS Y EL FACTOR DE MERCADO SERÁ LA UNIDAD</t>
  </si>
  <si>
    <t>ESTACIONAMIENTO (DE ACERO Y/O CONCRETO)</t>
  </si>
  <si>
    <t>Ejemplos:   Riego por gravedad Propiedad Privada de primera calidad</t>
  </si>
  <si>
    <t>NOTA: EL FACTOR SE APLICA A CONSIDERACIÓN DE CADA MUNICIPIO, SI ES IGUAL, MAYOR O MENOR A LA UNIDAD, DE ACUERDO A LAS CONDICIONES DE MERCADO.</t>
  </si>
  <si>
    <t xml:space="preserve">                    Riego por Bombeo Propiedad Comunal de segunda calidad                           </t>
  </si>
  <si>
    <t xml:space="preserve">                    Pastal Propiedad Ejidal de cuarta calidad                                                                  </t>
  </si>
  <si>
    <t>DE ACUERDO A LA CALIDAD DE CADA CLASIFICACIÓN DE TIERRA, PARA COMPLEMENTAR CADA CLAVE DE VALUACIÓN RÚSTICA, SE ASIGNAN LOS SIGUIENTES DÍGITOS:  ( 0 ) Propiedad Privada,    ( 1 ) Propiedad Ejidal y ( 2 ) Propiedad Comunal.</t>
  </si>
  <si>
    <t>Utilizando la tabla de Ross según las colonias llegando a un tope de 30 años de edad con una vida útil de 65 años.</t>
  </si>
  <si>
    <t>LAMBRINES</t>
  </si>
  <si>
    <t>NOTA: El % de Avance de Obra en otros niveles, se tomará por separado en base a la tabla anterior.</t>
  </si>
  <si>
    <t>CALLE OCTAVA A CALLE CUARTA</t>
  </si>
  <si>
    <t>CARRETERA MATACHÍ</t>
  </si>
  <si>
    <t>Suelo rústico dentro del perímetro de la concesión minera y/o denuncio minero.</t>
  </si>
  <si>
    <t>005 1 al 23,  0061, 13, 15, 16,  008 1y2</t>
  </si>
  <si>
    <t>005 11, 12, 17, 18, 19, 24, 25, 006 5, 6,  0071, 2, 7, 8, 9, 20, 21</t>
  </si>
  <si>
    <t>002, 1 AL 47 004 , 1 009 1 010 ,  1</t>
  </si>
  <si>
    <t>006, 14, 17, 18, 19, 20, 21, 007, 3, 4, 5, 6, 10, 11, 12, 13, 14, 15, 16, 17, 18, 19, 22, 23, 24, 25, 26, 27, 28, 29, 30 008,  3 AL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</si>
</sst>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;[Red]\-&quot;$&quot;#,##0.00"/>
    <numFmt numFmtId="44" formatCode="_-&quot;$&quot;* #,##0.00_-;\-&quot;$&quot;* #,##0.00_-;_-&quot;$&quot;* &quot;-&quot;??_-;_-@_-"/>
    <numFmt numFmtId="164" formatCode="#,##0.00\ _€"/>
    <numFmt numFmtId="165" formatCode="0.0"/>
    <numFmt numFmtId="166" formatCode="#,##0\ _€"/>
    <numFmt numFmtId="167" formatCode="0.0000"/>
    <numFmt numFmtId="168" formatCode="0.000"/>
    <numFmt numFmtId="169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Border="0"/>
    <xf numFmtId="0" fontId="3" fillId="0" borderId="0" applyBorder="0"/>
  </cellStyleXfs>
  <cellXfs count="333">
    <xf numFmtId="0" fontId="0" fillId="0" borderId="0" xfId="0"/>
    <xf numFmtId="0" fontId="0" fillId="0" borderId="0" xfId="0" applyFill="1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horizontal="center" vertical="center"/>
    </xf>
    <xf numFmtId="38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167" fontId="5" fillId="0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67" fontId="5" fillId="0" borderId="2" xfId="2" applyNumberFormat="1" applyFont="1" applyBorder="1" applyAlignment="1">
      <alignment horizontal="center"/>
    </xf>
    <xf numFmtId="0" fontId="5" fillId="0" borderId="0" xfId="2" applyFont="1"/>
    <xf numFmtId="38" fontId="5" fillId="0" borderId="2" xfId="0" applyNumberFormat="1" applyFont="1" applyFill="1" applyBorder="1" applyAlignment="1">
      <alignment horizontal="center"/>
    </xf>
    <xf numFmtId="169" fontId="5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4" fontId="5" fillId="0" borderId="2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38" fontId="5" fillId="0" borderId="16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/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3" xfId="0" applyFont="1" applyFill="1" applyBorder="1" applyAlignment="1"/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44" fontId="5" fillId="0" borderId="16" xfId="1" applyFont="1" applyFill="1" applyBorder="1" applyAlignment="1">
      <alignment horizontal="center" vertical="center"/>
    </xf>
    <xf numFmtId="38" fontId="6" fillId="0" borderId="33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 wrapText="1"/>
    </xf>
    <xf numFmtId="169" fontId="6" fillId="0" borderId="2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2" xfId="0" applyFont="1" applyBorder="1" applyAlignment="1">
      <alignment vertical="center"/>
    </xf>
    <xf numFmtId="10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8" fontId="6" fillId="0" borderId="40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8" fontId="10" fillId="0" borderId="2" xfId="0" applyNumberFormat="1" applyFont="1" applyBorder="1" applyAlignment="1">
      <alignment horizontal="center" vertical="center"/>
    </xf>
    <xf numFmtId="38" fontId="6" fillId="0" borderId="17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44" fontId="10" fillId="0" borderId="2" xfId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44" fontId="10" fillId="0" borderId="16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0" borderId="32" xfId="2" applyFont="1" applyFill="1" applyBorder="1" applyAlignment="1">
      <alignment horizontal="center" vertical="center" wrapText="1"/>
    </xf>
    <xf numFmtId="0" fontId="11" fillId="0" borderId="33" xfId="2" applyFont="1" applyFill="1" applyBorder="1" applyAlignment="1">
      <alignment horizontal="center" vertical="center" wrapText="1"/>
    </xf>
    <xf numFmtId="168" fontId="11" fillId="0" borderId="33" xfId="2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8" fontId="10" fillId="0" borderId="2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 wrapText="1"/>
    </xf>
    <xf numFmtId="8" fontId="10" fillId="0" borderId="16" xfId="0" applyNumberFormat="1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4" fontId="6" fillId="0" borderId="23" xfId="1" applyFont="1" applyFill="1" applyBorder="1" applyAlignment="1">
      <alignment horizontal="center" vertical="center" wrapText="1"/>
    </xf>
    <xf numFmtId="44" fontId="6" fillId="0" borderId="30" xfId="1" applyFont="1" applyFill="1" applyBorder="1" applyAlignment="1">
      <alignment horizontal="center" vertical="center" wrapText="1"/>
    </xf>
    <xf numFmtId="44" fontId="6" fillId="0" borderId="41" xfId="1" applyFont="1" applyFill="1" applyBorder="1" applyAlignment="1">
      <alignment horizontal="center"/>
    </xf>
    <xf numFmtId="44" fontId="10" fillId="0" borderId="16" xfId="1" applyFont="1" applyBorder="1"/>
    <xf numFmtId="44" fontId="10" fillId="0" borderId="2" xfId="1" applyFont="1" applyBorder="1"/>
    <xf numFmtId="44" fontId="10" fillId="0" borderId="0" xfId="1" applyFont="1" applyBorder="1"/>
    <xf numFmtId="44" fontId="10" fillId="0" borderId="2" xfId="1" applyFont="1" applyBorder="1" applyAlignment="1">
      <alignment horizontal="center" vertical="center"/>
    </xf>
    <xf numFmtId="44" fontId="10" fillId="0" borderId="2" xfId="1" applyFont="1" applyBorder="1" applyAlignment="1">
      <alignment horizontal="right" vertical="center"/>
    </xf>
    <xf numFmtId="44" fontId="9" fillId="0" borderId="0" xfId="1" applyFont="1"/>
    <xf numFmtId="44" fontId="6" fillId="0" borderId="19" xfId="1" applyFont="1" applyFill="1" applyBorder="1" applyAlignment="1">
      <alignment horizontal="center"/>
    </xf>
    <xf numFmtId="44" fontId="0" fillId="0" borderId="0" xfId="1" applyFont="1"/>
    <xf numFmtId="0" fontId="10" fillId="0" borderId="16" xfId="0" applyFont="1" applyBorder="1" applyAlignment="1">
      <alignment horizontal="center" vertical="center"/>
    </xf>
    <xf numFmtId="8" fontId="10" fillId="0" borderId="16" xfId="0" applyNumberFormat="1" applyFont="1" applyBorder="1" applyAlignment="1">
      <alignment horizontal="center" vertical="center"/>
    </xf>
    <xf numFmtId="38" fontId="6" fillId="0" borderId="47" xfId="0" applyNumberFormat="1" applyFont="1" applyFill="1" applyBorder="1" applyAlignment="1">
      <alignment horizontal="center"/>
    </xf>
    <xf numFmtId="38" fontId="6" fillId="0" borderId="36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10" fillId="0" borderId="16" xfId="0" applyFont="1" applyBorder="1" applyAlignment="1">
      <alignment vertical="center"/>
    </xf>
    <xf numFmtId="10" fontId="10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1" fillId="0" borderId="47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6" fillId="0" borderId="4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0" fillId="0" borderId="2" xfId="0" applyBorder="1"/>
    <xf numFmtId="38" fontId="6" fillId="0" borderId="47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/>
    </xf>
    <xf numFmtId="44" fontId="6" fillId="0" borderId="47" xfId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5" fillId="0" borderId="2" xfId="2" applyFont="1" applyBorder="1" applyAlignment="1">
      <alignment horizontal="center"/>
    </xf>
    <xf numFmtId="2" fontId="5" fillId="0" borderId="2" xfId="2" applyNumberFormat="1" applyFont="1" applyBorder="1" applyAlignment="1">
      <alignment horizontal="center" wrapText="1"/>
    </xf>
    <xf numFmtId="168" fontId="5" fillId="0" borderId="2" xfId="2" applyNumberFormat="1" applyFont="1" applyBorder="1" applyAlignment="1">
      <alignment horizontal="center" wrapText="1"/>
    </xf>
    <xf numFmtId="0" fontId="5" fillId="0" borderId="16" xfId="2" applyFont="1" applyBorder="1"/>
    <xf numFmtId="167" fontId="5" fillId="0" borderId="16" xfId="2" applyNumberFormat="1" applyFont="1" applyBorder="1" applyAlignment="1">
      <alignment horizontal="centerContinuous"/>
    </xf>
    <xf numFmtId="0" fontId="5" fillId="0" borderId="16" xfId="2" applyFont="1" applyBorder="1" applyAlignment="1">
      <alignment horizontal="center" vertical="center"/>
    </xf>
    <xf numFmtId="0" fontId="0" fillId="0" borderId="11" xfId="0" applyBorder="1"/>
    <xf numFmtId="0" fontId="10" fillId="0" borderId="1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9" fontId="6" fillId="0" borderId="16" xfId="2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6" fillId="0" borderId="9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6" fillId="0" borderId="33" xfId="2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49" fontId="8" fillId="0" borderId="28" xfId="0" applyNumberFormat="1" applyFont="1" applyFill="1" applyBorder="1" applyAlignment="1">
      <alignment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28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/>
    </xf>
    <xf numFmtId="0" fontId="7" fillId="0" borderId="22" xfId="0" applyFont="1" applyFill="1" applyBorder="1" applyAlignment="1"/>
    <xf numFmtId="0" fontId="7" fillId="0" borderId="23" xfId="0" applyFont="1" applyFill="1" applyBorder="1" applyAlignment="1"/>
    <xf numFmtId="0" fontId="6" fillId="0" borderId="37" xfId="2" applyFont="1" applyFill="1" applyBorder="1" applyAlignment="1">
      <alignment horizontal="center" vertical="top"/>
    </xf>
    <xf numFmtId="0" fontId="7" fillId="0" borderId="3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0" fontId="6" fillId="0" borderId="32" xfId="2" applyFont="1" applyFill="1" applyBorder="1" applyAlignment="1">
      <alignment horizontal="center" vertical="center"/>
    </xf>
    <xf numFmtId="0" fontId="7" fillId="0" borderId="33" xfId="0" applyFont="1" applyFill="1" applyBorder="1"/>
    <xf numFmtId="0" fontId="7" fillId="0" borderId="34" xfId="0" applyFont="1" applyFill="1" applyBorder="1"/>
    <xf numFmtId="0" fontId="6" fillId="0" borderId="48" xfId="2" applyFont="1" applyFill="1" applyBorder="1" applyAlignment="1">
      <alignment horizontal="center" vertical="center" wrapText="1"/>
    </xf>
    <xf numFmtId="0" fontId="6" fillId="0" borderId="49" xfId="2" applyFont="1" applyFill="1" applyBorder="1" applyAlignment="1">
      <alignment horizontal="center" vertical="center" wrapText="1"/>
    </xf>
    <xf numFmtId="0" fontId="6" fillId="0" borderId="52" xfId="2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 wrapText="1"/>
    </xf>
    <xf numFmtId="49" fontId="6" fillId="0" borderId="50" xfId="2" applyNumberFormat="1" applyFont="1" applyFill="1" applyBorder="1" applyAlignment="1">
      <alignment horizontal="center" vertical="center" wrapText="1"/>
    </xf>
    <xf numFmtId="49" fontId="8" fillId="0" borderId="51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0" fontId="6" fillId="0" borderId="48" xfId="0" applyFont="1" applyFill="1" applyBorder="1" applyAlignment="1">
      <alignment horizontal="center" vertical="center" textRotation="90"/>
    </xf>
    <xf numFmtId="0" fontId="6" fillId="0" borderId="43" xfId="0" applyFont="1" applyFill="1" applyBorder="1" applyAlignment="1">
      <alignment horizontal="center" vertical="center" textRotation="90"/>
    </xf>
    <xf numFmtId="0" fontId="6" fillId="0" borderId="49" xfId="0" applyFont="1" applyFill="1" applyBorder="1" applyAlignment="1">
      <alignment horizontal="center" vertical="center" textRotation="90"/>
    </xf>
    <xf numFmtId="0" fontId="6" fillId="0" borderId="52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38" fontId="6" fillId="0" borderId="4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57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58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6" fillId="0" borderId="17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/>
    </xf>
    <xf numFmtId="0" fontId="11" fillId="0" borderId="3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69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vertical="center" wrapText="1"/>
    </xf>
    <xf numFmtId="0" fontId="6" fillId="2" borderId="39" xfId="2" applyFont="1" applyFill="1" applyBorder="1" applyAlignment="1">
      <alignment horizontal="center"/>
    </xf>
    <xf numFmtId="0" fontId="6" fillId="2" borderId="22" xfId="2" applyFont="1" applyFill="1" applyBorder="1" applyAlignment="1">
      <alignment horizontal="center"/>
    </xf>
    <xf numFmtId="0" fontId="6" fillId="2" borderId="23" xfId="2" applyFont="1" applyFill="1" applyBorder="1" applyAlignment="1">
      <alignment horizontal="center"/>
    </xf>
    <xf numFmtId="0" fontId="6" fillId="2" borderId="37" xfId="2" applyFont="1" applyFill="1" applyBorder="1" applyAlignment="1">
      <alignment horizontal="center" vertical="top"/>
    </xf>
    <xf numFmtId="0" fontId="6" fillId="2" borderId="38" xfId="2" applyFont="1" applyFill="1" applyBorder="1" applyAlignment="1">
      <alignment horizontal="center" vertical="top"/>
    </xf>
    <xf numFmtId="0" fontId="6" fillId="2" borderId="30" xfId="2" applyFont="1" applyFill="1" applyBorder="1" applyAlignment="1">
      <alignment horizontal="center" vertical="top"/>
    </xf>
    <xf numFmtId="0" fontId="6" fillId="2" borderId="35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3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2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8" fontId="5" fillId="0" borderId="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6" xfId="0" applyFont="1" applyFill="1" applyBorder="1"/>
    <xf numFmtId="0" fontId="5" fillId="0" borderId="1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textRotation="90"/>
    </xf>
    <xf numFmtId="49" fontId="6" fillId="0" borderId="21" xfId="0" applyNumberFormat="1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textRotation="90"/>
    </xf>
    <xf numFmtId="0" fontId="6" fillId="0" borderId="24" xfId="0" applyFont="1" applyFill="1" applyBorder="1" applyAlignment="1">
      <alignment horizontal="center" textRotation="90"/>
    </xf>
    <xf numFmtId="0" fontId="6" fillId="0" borderId="26" xfId="0" applyFont="1" applyFill="1" applyBorder="1" applyAlignment="1">
      <alignment horizontal="center" textRotation="90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textRotation="90"/>
    </xf>
    <xf numFmtId="0" fontId="6" fillId="0" borderId="43" xfId="0" applyFont="1" applyFill="1" applyBorder="1" applyAlignment="1">
      <alignment horizontal="center" textRotation="90"/>
    </xf>
    <xf numFmtId="0" fontId="6" fillId="0" borderId="45" xfId="0" applyFont="1" applyFill="1" applyBorder="1" applyAlignment="1">
      <alignment horizontal="center" textRotation="90"/>
    </xf>
    <xf numFmtId="49" fontId="6" fillId="0" borderId="52" xfId="0" applyNumberFormat="1" applyFont="1" applyFill="1" applyBorder="1" applyAlignment="1">
      <alignment horizontal="center" vertical="center" textRotation="90" wrapText="1"/>
    </xf>
    <xf numFmtId="49" fontId="6" fillId="0" borderId="54" xfId="0" applyNumberFormat="1" applyFont="1" applyFill="1" applyBorder="1" applyAlignment="1">
      <alignment horizontal="center" vertical="center" textRotation="90" wrapText="1"/>
    </xf>
    <xf numFmtId="49" fontId="6" fillId="0" borderId="53" xfId="0" applyNumberFormat="1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3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6" fillId="0" borderId="59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11" fillId="0" borderId="35" xfId="2" applyFont="1" applyFill="1" applyBorder="1" applyAlignment="1">
      <alignment horizontal="center"/>
    </xf>
    <xf numFmtId="0" fontId="11" fillId="0" borderId="36" xfId="2" applyFont="1" applyFill="1" applyBorder="1" applyAlignment="1">
      <alignment horizontal="center"/>
    </xf>
    <xf numFmtId="0" fontId="11" fillId="0" borderId="29" xfId="2" applyFont="1" applyFill="1" applyBorder="1" applyAlignment="1">
      <alignment horizontal="center"/>
    </xf>
    <xf numFmtId="0" fontId="11" fillId="0" borderId="39" xfId="2" applyFont="1" applyFill="1" applyBorder="1" applyAlignment="1">
      <alignment horizontal="center"/>
    </xf>
    <xf numFmtId="0" fontId="11" fillId="0" borderId="22" xfId="2" applyFont="1" applyFill="1" applyBorder="1" applyAlignment="1">
      <alignment horizontal="center"/>
    </xf>
    <xf numFmtId="0" fontId="11" fillId="0" borderId="23" xfId="2" applyFont="1" applyFill="1" applyBorder="1" applyAlignment="1">
      <alignment horizontal="center"/>
    </xf>
    <xf numFmtId="0" fontId="11" fillId="0" borderId="37" xfId="2" applyFont="1" applyFill="1" applyBorder="1" applyAlignment="1">
      <alignment horizontal="center" wrapText="1"/>
    </xf>
    <xf numFmtId="0" fontId="11" fillId="0" borderId="38" xfId="2" applyFont="1" applyFill="1" applyBorder="1" applyAlignment="1">
      <alignment horizontal="center" wrapText="1"/>
    </xf>
    <xf numFmtId="0" fontId="11" fillId="0" borderId="30" xfId="2" applyFont="1" applyFill="1" applyBorder="1" applyAlignment="1">
      <alignment horizont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11"/>
  <sheetViews>
    <sheetView view="pageBreakPreview" zoomScale="110" zoomScaleNormal="100" zoomScaleSheetLayoutView="110" workbookViewId="0">
      <selection activeCell="D8" sqref="D8"/>
    </sheetView>
  </sheetViews>
  <sheetFormatPr baseColWidth="10" defaultRowHeight="16.5" x14ac:dyDescent="0.3"/>
  <cols>
    <col min="1" max="1" width="15.42578125" style="2" customWidth="1"/>
    <col min="2" max="2" width="21.140625" style="2" customWidth="1"/>
    <col min="3" max="3" width="23.140625" style="2" customWidth="1"/>
    <col min="4" max="4" width="20.85546875" style="2" customWidth="1"/>
    <col min="5" max="5" width="15" style="4" customWidth="1"/>
    <col min="6" max="16384" width="11.42578125" style="2"/>
  </cols>
  <sheetData>
    <row r="1" spans="1:5" ht="20.25" customHeight="1" x14ac:dyDescent="0.3">
      <c r="A1" s="133" t="s">
        <v>76</v>
      </c>
      <c r="B1" s="134"/>
      <c r="C1" s="134"/>
      <c r="D1" s="134"/>
      <c r="E1" s="135"/>
    </row>
    <row r="2" spans="1:5" s="3" customFormat="1" ht="20.25" customHeight="1" thickBot="1" x14ac:dyDescent="0.35">
      <c r="A2" s="136" t="s">
        <v>73</v>
      </c>
      <c r="B2" s="137"/>
      <c r="C2" s="137"/>
      <c r="D2" s="137"/>
      <c r="E2" s="138"/>
    </row>
    <row r="3" spans="1:5" s="3" customFormat="1" ht="25.5" customHeight="1" thickBot="1" x14ac:dyDescent="0.35">
      <c r="A3" s="139" t="s">
        <v>33</v>
      </c>
      <c r="B3" s="140"/>
      <c r="C3" s="140"/>
      <c r="D3" s="140"/>
      <c r="E3" s="140"/>
    </row>
    <row r="4" spans="1:5" s="3" customFormat="1" x14ac:dyDescent="0.3">
      <c r="A4" s="142" t="s">
        <v>71</v>
      </c>
      <c r="B4" s="142" t="s">
        <v>70</v>
      </c>
      <c r="C4" s="131" t="s">
        <v>0</v>
      </c>
      <c r="D4" s="131" t="s">
        <v>125</v>
      </c>
      <c r="E4" s="131" t="s">
        <v>72</v>
      </c>
    </row>
    <row r="5" spans="1:5" s="3" customFormat="1" ht="40.5" customHeight="1" thickBot="1" x14ac:dyDescent="0.35">
      <c r="A5" s="143"/>
      <c r="B5" s="143"/>
      <c r="C5" s="141"/>
      <c r="D5" s="141"/>
      <c r="E5" s="132"/>
    </row>
    <row r="6" spans="1:5" ht="39" customHeight="1" x14ac:dyDescent="0.3">
      <c r="A6" s="62">
        <v>1</v>
      </c>
      <c r="B6" s="63">
        <v>5006008</v>
      </c>
      <c r="C6" s="123" t="s">
        <v>187</v>
      </c>
      <c r="D6" s="62" t="s">
        <v>124</v>
      </c>
      <c r="E6" s="64">
        <v>120</v>
      </c>
    </row>
    <row r="7" spans="1:5" ht="43.5" customHeight="1" x14ac:dyDescent="0.3">
      <c r="A7" s="71">
        <v>2</v>
      </c>
      <c r="B7" s="60">
        <v>5006007</v>
      </c>
      <c r="C7" s="124" t="s">
        <v>188</v>
      </c>
      <c r="D7" s="73" t="s">
        <v>124</v>
      </c>
      <c r="E7" s="61">
        <v>90</v>
      </c>
    </row>
    <row r="8" spans="1:5" ht="72.75" customHeight="1" x14ac:dyDescent="0.3">
      <c r="A8" s="71">
        <v>3</v>
      </c>
      <c r="B8" s="60">
        <v>6007008</v>
      </c>
      <c r="C8" s="124" t="s">
        <v>190</v>
      </c>
      <c r="D8" s="73" t="s">
        <v>124</v>
      </c>
      <c r="E8" s="61">
        <v>60</v>
      </c>
    </row>
    <row r="9" spans="1:5" ht="30.75" customHeight="1" x14ac:dyDescent="0.3">
      <c r="A9" s="65">
        <v>4</v>
      </c>
      <c r="B9" s="66">
        <v>2004009010</v>
      </c>
      <c r="C9" s="67" t="s">
        <v>189</v>
      </c>
      <c r="D9" s="67" t="s">
        <v>124</v>
      </c>
      <c r="E9" s="68">
        <v>19</v>
      </c>
    </row>
    <row r="10" spans="1:5" ht="25.5" customHeight="1" x14ac:dyDescent="0.3">
      <c r="A10" s="125" t="s">
        <v>174</v>
      </c>
      <c r="B10" s="126"/>
      <c r="C10" s="126"/>
      <c r="D10" s="126"/>
      <c r="E10" s="127"/>
    </row>
    <row r="11" spans="1:5" ht="14.25" customHeight="1" x14ac:dyDescent="0.3">
      <c r="A11" s="128"/>
      <c r="B11" s="129"/>
      <c r="C11" s="129"/>
      <c r="D11" s="129"/>
      <c r="E11" s="130"/>
    </row>
  </sheetData>
  <mergeCells count="9">
    <mergeCell ref="A10:E11"/>
    <mergeCell ref="E4:E5"/>
    <mergeCell ref="A1:E1"/>
    <mergeCell ref="A2:E2"/>
    <mergeCell ref="A3:E3"/>
    <mergeCell ref="C4:C5"/>
    <mergeCell ref="D4:D5"/>
    <mergeCell ref="A4:A5"/>
    <mergeCell ref="B4:B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I45"/>
  <sheetViews>
    <sheetView view="pageBreakPreview" topLeftCell="A31" zoomScale="110" zoomScaleNormal="100" zoomScaleSheetLayoutView="110" workbookViewId="0">
      <selection activeCell="A8" sqref="A8:D8"/>
    </sheetView>
  </sheetViews>
  <sheetFormatPr baseColWidth="10" defaultRowHeight="15" x14ac:dyDescent="0.25"/>
  <cols>
    <col min="1" max="1" width="5.28515625" customWidth="1"/>
    <col min="2" max="2" width="5.7109375" customWidth="1"/>
    <col min="3" max="3" width="4.85546875" customWidth="1"/>
    <col min="4" max="4" width="4.7109375" customWidth="1"/>
    <col min="5" max="5" width="24" customWidth="1"/>
    <col min="7" max="7" width="10.42578125" customWidth="1"/>
    <col min="8" max="8" width="10.85546875" customWidth="1"/>
    <col min="9" max="9" width="14.42578125" customWidth="1"/>
  </cols>
  <sheetData>
    <row r="1" spans="1:9" ht="20.100000000000001" customHeight="1" x14ac:dyDescent="0.25">
      <c r="A1" s="278" t="s">
        <v>76</v>
      </c>
      <c r="B1" s="279"/>
      <c r="C1" s="279"/>
      <c r="D1" s="279"/>
      <c r="E1" s="279"/>
      <c r="F1" s="279"/>
      <c r="G1" s="279"/>
      <c r="H1" s="279"/>
      <c r="I1" s="280"/>
    </row>
    <row r="2" spans="1:9" ht="20.100000000000001" customHeight="1" thickBot="1" x14ac:dyDescent="0.3">
      <c r="A2" s="281" t="s">
        <v>73</v>
      </c>
      <c r="B2" s="281"/>
      <c r="C2" s="281"/>
      <c r="D2" s="281"/>
      <c r="E2" s="281"/>
      <c r="F2" s="281"/>
      <c r="G2" s="281"/>
      <c r="H2" s="281"/>
      <c r="I2" s="281"/>
    </row>
    <row r="3" spans="1:9" x14ac:dyDescent="0.25">
      <c r="A3" s="293" t="s">
        <v>42</v>
      </c>
      <c r="B3" s="283" t="s">
        <v>23</v>
      </c>
      <c r="C3" s="191" t="s">
        <v>22</v>
      </c>
      <c r="D3" s="191" t="s">
        <v>1</v>
      </c>
      <c r="E3" s="290"/>
      <c r="F3" s="291"/>
      <c r="G3" s="291"/>
      <c r="H3" s="291"/>
      <c r="I3" s="292"/>
    </row>
    <row r="4" spans="1:9" x14ac:dyDescent="0.25">
      <c r="A4" s="294"/>
      <c r="B4" s="284"/>
      <c r="C4" s="192"/>
      <c r="D4" s="192"/>
      <c r="E4" s="287" t="s">
        <v>40</v>
      </c>
      <c r="F4" s="287"/>
      <c r="G4" s="287"/>
      <c r="H4" s="287"/>
      <c r="I4" s="288"/>
    </row>
    <row r="5" spans="1:9" x14ac:dyDescent="0.25">
      <c r="A5" s="294"/>
      <c r="B5" s="284"/>
      <c r="C5" s="192"/>
      <c r="D5" s="192"/>
      <c r="E5" s="287" t="s">
        <v>41</v>
      </c>
      <c r="F5" s="287"/>
      <c r="G5" s="287"/>
      <c r="H5" s="287"/>
      <c r="I5" s="288"/>
    </row>
    <row r="6" spans="1:9" ht="15.75" customHeight="1" x14ac:dyDescent="0.25">
      <c r="A6" s="294"/>
      <c r="B6" s="284"/>
      <c r="C6" s="192"/>
      <c r="D6" s="192"/>
      <c r="E6" s="287"/>
      <c r="F6" s="287"/>
      <c r="G6" s="287"/>
      <c r="H6" s="287"/>
      <c r="I6" s="288"/>
    </row>
    <row r="7" spans="1:9" ht="12" customHeight="1" thickBot="1" x14ac:dyDescent="0.3">
      <c r="A7" s="295"/>
      <c r="B7" s="285"/>
      <c r="C7" s="286" t="s">
        <v>3</v>
      </c>
      <c r="D7" s="286" t="s">
        <v>5</v>
      </c>
      <c r="E7" s="289"/>
      <c r="F7" s="175"/>
      <c r="G7" s="175"/>
      <c r="H7" s="175"/>
      <c r="I7" s="176"/>
    </row>
    <row r="8" spans="1:9" ht="33" customHeight="1" thickBot="1" x14ac:dyDescent="0.3">
      <c r="A8" s="203" t="s">
        <v>6</v>
      </c>
      <c r="B8" s="246"/>
      <c r="C8" s="246"/>
      <c r="D8" s="246"/>
      <c r="E8" s="41" t="s">
        <v>42</v>
      </c>
      <c r="F8" s="42" t="s">
        <v>23</v>
      </c>
      <c r="G8" s="41" t="s">
        <v>22</v>
      </c>
      <c r="H8" s="43" t="s">
        <v>24</v>
      </c>
      <c r="I8" s="44" t="s">
        <v>47</v>
      </c>
    </row>
    <row r="9" spans="1:9" x14ac:dyDescent="0.25">
      <c r="A9" s="21">
        <v>1</v>
      </c>
      <c r="B9" s="21">
        <v>1</v>
      </c>
      <c r="C9" s="21">
        <v>1</v>
      </c>
      <c r="D9" s="21">
        <v>1</v>
      </c>
      <c r="E9" s="21" t="s">
        <v>25</v>
      </c>
      <c r="F9" s="21" t="s">
        <v>31</v>
      </c>
      <c r="G9" s="27">
        <v>1</v>
      </c>
      <c r="H9" s="28">
        <v>1</v>
      </c>
      <c r="I9" s="23">
        <v>52802</v>
      </c>
    </row>
    <row r="10" spans="1:9" x14ac:dyDescent="0.25">
      <c r="A10" s="21">
        <v>1</v>
      </c>
      <c r="B10" s="21">
        <v>1</v>
      </c>
      <c r="C10" s="21">
        <v>2</v>
      </c>
      <c r="D10" s="21">
        <v>1</v>
      </c>
      <c r="E10" s="21" t="s">
        <v>25</v>
      </c>
      <c r="F10" s="21" t="s">
        <v>31</v>
      </c>
      <c r="G10" s="27">
        <v>2</v>
      </c>
      <c r="H10" s="28">
        <v>1</v>
      </c>
      <c r="I10" s="23">
        <v>39636</v>
      </c>
    </row>
    <row r="11" spans="1:9" x14ac:dyDescent="0.25">
      <c r="A11" s="21">
        <v>1</v>
      </c>
      <c r="B11" s="21">
        <v>1</v>
      </c>
      <c r="C11" s="21">
        <v>3</v>
      </c>
      <c r="D11" s="21">
        <v>1</v>
      </c>
      <c r="E11" s="21" t="s">
        <v>25</v>
      </c>
      <c r="F11" s="21" t="s">
        <v>31</v>
      </c>
      <c r="G11" s="27">
        <v>3</v>
      </c>
      <c r="H11" s="28">
        <v>1</v>
      </c>
      <c r="I11" s="23">
        <v>19953</v>
      </c>
    </row>
    <row r="12" spans="1:9" x14ac:dyDescent="0.25">
      <c r="A12" s="21">
        <v>1</v>
      </c>
      <c r="B12" s="21">
        <v>1</v>
      </c>
      <c r="C12" s="21">
        <v>4</v>
      </c>
      <c r="D12" s="21">
        <v>1</v>
      </c>
      <c r="E12" s="21" t="s">
        <v>25</v>
      </c>
      <c r="F12" s="21" t="s">
        <v>31</v>
      </c>
      <c r="G12" s="27">
        <v>4</v>
      </c>
      <c r="H12" s="28">
        <v>1</v>
      </c>
      <c r="I12" s="23">
        <v>9149</v>
      </c>
    </row>
    <row r="13" spans="1:9" ht="9.75" customHeight="1" x14ac:dyDescent="0.25">
      <c r="A13" s="265"/>
      <c r="B13" s="265"/>
      <c r="C13" s="265"/>
      <c r="D13" s="265"/>
      <c r="E13" s="265"/>
      <c r="F13" s="265"/>
      <c r="G13" s="265"/>
      <c r="H13" s="265"/>
      <c r="I13" s="265"/>
    </row>
    <row r="14" spans="1:9" x14ac:dyDescent="0.25">
      <c r="A14" s="21">
        <v>2</v>
      </c>
      <c r="B14" s="21">
        <v>1</v>
      </c>
      <c r="C14" s="21">
        <v>1</v>
      </c>
      <c r="D14" s="21">
        <v>1</v>
      </c>
      <c r="E14" s="21" t="s">
        <v>27</v>
      </c>
      <c r="F14" s="21" t="s">
        <v>31</v>
      </c>
      <c r="G14" s="27">
        <v>1</v>
      </c>
      <c r="H14" s="28">
        <v>1</v>
      </c>
      <c r="I14" s="23">
        <v>40363</v>
      </c>
    </row>
    <row r="15" spans="1:9" x14ac:dyDescent="0.25">
      <c r="A15" s="21">
        <v>2</v>
      </c>
      <c r="B15" s="21">
        <v>1</v>
      </c>
      <c r="C15" s="21">
        <v>2</v>
      </c>
      <c r="D15" s="21">
        <v>1</v>
      </c>
      <c r="E15" s="21" t="s">
        <v>27</v>
      </c>
      <c r="F15" s="21" t="s">
        <v>31</v>
      </c>
      <c r="G15" s="27">
        <v>2</v>
      </c>
      <c r="H15" s="28">
        <v>1</v>
      </c>
      <c r="I15" s="23">
        <v>28294</v>
      </c>
    </row>
    <row r="16" spans="1:9" x14ac:dyDescent="0.25">
      <c r="A16" s="21">
        <v>2</v>
      </c>
      <c r="B16" s="21">
        <v>1</v>
      </c>
      <c r="C16" s="21">
        <v>3</v>
      </c>
      <c r="D16" s="21">
        <v>1</v>
      </c>
      <c r="E16" s="21" t="s">
        <v>27</v>
      </c>
      <c r="F16" s="21" t="s">
        <v>31</v>
      </c>
      <c r="G16" s="27">
        <v>3</v>
      </c>
      <c r="H16" s="28">
        <v>1</v>
      </c>
      <c r="I16" s="23">
        <v>12760</v>
      </c>
    </row>
    <row r="17" spans="1:9" x14ac:dyDescent="0.25">
      <c r="A17" s="21">
        <v>2</v>
      </c>
      <c r="B17" s="21">
        <v>1</v>
      </c>
      <c r="C17" s="21">
        <v>4</v>
      </c>
      <c r="D17" s="21">
        <v>1</v>
      </c>
      <c r="E17" s="21" t="s">
        <v>27</v>
      </c>
      <c r="F17" s="21" t="s">
        <v>31</v>
      </c>
      <c r="G17" s="27">
        <v>4</v>
      </c>
      <c r="H17" s="28">
        <v>1</v>
      </c>
      <c r="I17" s="23">
        <v>6685</v>
      </c>
    </row>
    <row r="18" spans="1:9" ht="9.75" customHeight="1" x14ac:dyDescent="0.25">
      <c r="A18" s="265"/>
      <c r="B18" s="265"/>
      <c r="C18" s="265"/>
      <c r="D18" s="265"/>
      <c r="E18" s="265"/>
      <c r="F18" s="265"/>
      <c r="G18" s="265"/>
      <c r="H18" s="265"/>
      <c r="I18" s="265"/>
    </row>
    <row r="19" spans="1:9" x14ac:dyDescent="0.25">
      <c r="A19" s="21">
        <v>3</v>
      </c>
      <c r="B19" s="21">
        <v>1</v>
      </c>
      <c r="C19" s="21">
        <v>1</v>
      </c>
      <c r="D19" s="21">
        <v>1</v>
      </c>
      <c r="E19" s="17" t="s">
        <v>43</v>
      </c>
      <c r="F19" s="21" t="s">
        <v>31</v>
      </c>
      <c r="G19" s="17">
        <v>1</v>
      </c>
      <c r="H19" s="28">
        <v>1</v>
      </c>
      <c r="I19" s="23">
        <v>20450</v>
      </c>
    </row>
    <row r="20" spans="1:9" x14ac:dyDescent="0.25">
      <c r="A20" s="21">
        <v>3</v>
      </c>
      <c r="B20" s="21">
        <v>1</v>
      </c>
      <c r="C20" s="21">
        <v>2</v>
      </c>
      <c r="D20" s="21">
        <v>1</v>
      </c>
      <c r="E20" s="17" t="s">
        <v>43</v>
      </c>
      <c r="F20" s="21" t="s">
        <v>31</v>
      </c>
      <c r="G20" s="17">
        <v>2</v>
      </c>
      <c r="H20" s="28">
        <v>1</v>
      </c>
      <c r="I20" s="23">
        <v>17972</v>
      </c>
    </row>
    <row r="21" spans="1:9" x14ac:dyDescent="0.25">
      <c r="A21" s="21">
        <v>3</v>
      </c>
      <c r="B21" s="21">
        <v>1</v>
      </c>
      <c r="C21" s="21">
        <v>3</v>
      </c>
      <c r="D21" s="21">
        <v>1</v>
      </c>
      <c r="E21" s="17" t="s">
        <v>43</v>
      </c>
      <c r="F21" s="21" t="s">
        <v>31</v>
      </c>
      <c r="G21" s="17">
        <v>3</v>
      </c>
      <c r="H21" s="28">
        <v>1</v>
      </c>
      <c r="I21" s="23">
        <v>17972</v>
      </c>
    </row>
    <row r="22" spans="1:9" ht="9" customHeight="1" x14ac:dyDescent="0.25">
      <c r="A22" s="265"/>
      <c r="B22" s="265"/>
      <c r="C22" s="265"/>
      <c r="D22" s="265"/>
      <c r="E22" s="265"/>
      <c r="F22" s="265"/>
      <c r="G22" s="265"/>
      <c r="H22" s="265"/>
      <c r="I22" s="265"/>
    </row>
    <row r="23" spans="1:9" x14ac:dyDescent="0.25">
      <c r="A23" s="21">
        <v>5</v>
      </c>
      <c r="B23" s="21">
        <v>1</v>
      </c>
      <c r="C23" s="21">
        <v>1</v>
      </c>
      <c r="D23" s="21">
        <v>1</v>
      </c>
      <c r="E23" s="17" t="s">
        <v>44</v>
      </c>
      <c r="F23" s="21" t="s">
        <v>31</v>
      </c>
      <c r="G23" s="17">
        <v>1</v>
      </c>
      <c r="H23" s="28">
        <v>1</v>
      </c>
      <c r="I23" s="23">
        <v>27578</v>
      </c>
    </row>
    <row r="24" spans="1:9" x14ac:dyDescent="0.25">
      <c r="A24" s="21">
        <v>5</v>
      </c>
      <c r="B24" s="21">
        <v>1</v>
      </c>
      <c r="C24" s="21">
        <v>2</v>
      </c>
      <c r="D24" s="21">
        <v>1</v>
      </c>
      <c r="E24" s="17" t="s">
        <v>44</v>
      </c>
      <c r="F24" s="21" t="s">
        <v>31</v>
      </c>
      <c r="G24" s="17">
        <v>2</v>
      </c>
      <c r="H24" s="28">
        <v>1</v>
      </c>
      <c r="I24" s="23">
        <v>27578</v>
      </c>
    </row>
    <row r="25" spans="1:9" x14ac:dyDescent="0.25">
      <c r="A25" s="21">
        <v>5</v>
      </c>
      <c r="B25" s="21">
        <v>1</v>
      </c>
      <c r="C25" s="21">
        <v>3</v>
      </c>
      <c r="D25" s="21">
        <v>1</v>
      </c>
      <c r="E25" s="17" t="s">
        <v>44</v>
      </c>
      <c r="F25" s="21" t="s">
        <v>31</v>
      </c>
      <c r="G25" s="17">
        <v>3</v>
      </c>
      <c r="H25" s="28">
        <v>1</v>
      </c>
      <c r="I25" s="23">
        <v>27578</v>
      </c>
    </row>
    <row r="26" spans="1:9" ht="10.5" customHeight="1" x14ac:dyDescent="0.25">
      <c r="A26" s="178" t="s">
        <v>77</v>
      </c>
      <c r="B26" s="178"/>
      <c r="C26" s="178"/>
      <c r="D26" s="178"/>
      <c r="E26" s="178"/>
      <c r="F26" s="178"/>
      <c r="G26" s="178"/>
      <c r="H26" s="178"/>
      <c r="I26" s="178"/>
    </row>
    <row r="27" spans="1:9" x14ac:dyDescent="0.25">
      <c r="A27" s="21">
        <v>7</v>
      </c>
      <c r="B27" s="21">
        <v>1</v>
      </c>
      <c r="C27" s="21">
        <v>1</v>
      </c>
      <c r="D27" s="21">
        <v>1</v>
      </c>
      <c r="E27" s="17" t="s">
        <v>28</v>
      </c>
      <c r="F27" s="21" t="s">
        <v>31</v>
      </c>
      <c r="G27" s="17">
        <v>1</v>
      </c>
      <c r="H27" s="28">
        <v>1</v>
      </c>
      <c r="I27" s="23">
        <v>7319</v>
      </c>
    </row>
    <row r="28" spans="1:9" x14ac:dyDescent="0.25">
      <c r="A28" s="21">
        <v>7</v>
      </c>
      <c r="B28" s="21">
        <v>1</v>
      </c>
      <c r="C28" s="21">
        <v>2</v>
      </c>
      <c r="D28" s="21">
        <v>1</v>
      </c>
      <c r="E28" s="17" t="s">
        <v>28</v>
      </c>
      <c r="F28" s="21" t="s">
        <v>31</v>
      </c>
      <c r="G28" s="17">
        <v>2</v>
      </c>
      <c r="H28" s="28">
        <v>1</v>
      </c>
      <c r="I28" s="23">
        <v>5855</v>
      </c>
    </row>
    <row r="29" spans="1:9" x14ac:dyDescent="0.25">
      <c r="A29" s="21">
        <v>7</v>
      </c>
      <c r="B29" s="21">
        <v>1</v>
      </c>
      <c r="C29" s="21">
        <v>3</v>
      </c>
      <c r="D29" s="21">
        <v>1</v>
      </c>
      <c r="E29" s="17" t="s">
        <v>28</v>
      </c>
      <c r="F29" s="21" t="s">
        <v>31</v>
      </c>
      <c r="G29" s="17">
        <v>3</v>
      </c>
      <c r="H29" s="28">
        <v>1</v>
      </c>
      <c r="I29" s="23">
        <v>4684</v>
      </c>
    </row>
    <row r="30" spans="1:9" x14ac:dyDescent="0.25">
      <c r="A30" s="21">
        <v>7</v>
      </c>
      <c r="B30" s="21">
        <v>1</v>
      </c>
      <c r="C30" s="21">
        <v>4</v>
      </c>
      <c r="D30" s="21">
        <v>1</v>
      </c>
      <c r="E30" s="17" t="s">
        <v>28</v>
      </c>
      <c r="F30" s="21" t="s">
        <v>31</v>
      </c>
      <c r="G30" s="17">
        <v>4</v>
      </c>
      <c r="H30" s="28">
        <v>1</v>
      </c>
      <c r="I30" s="23">
        <v>3747</v>
      </c>
    </row>
    <row r="31" spans="1:9" ht="8.25" customHeight="1" x14ac:dyDescent="0.25">
      <c r="A31" s="265"/>
      <c r="B31" s="265"/>
      <c r="C31" s="265"/>
      <c r="D31" s="265"/>
      <c r="E31" s="265"/>
      <c r="F31" s="265"/>
      <c r="G31" s="265"/>
      <c r="H31" s="265"/>
      <c r="I31" s="265"/>
    </row>
    <row r="32" spans="1:9" x14ac:dyDescent="0.25">
      <c r="A32" s="21">
        <v>8</v>
      </c>
      <c r="B32" s="21">
        <v>1</v>
      </c>
      <c r="C32" s="21">
        <v>1</v>
      </c>
      <c r="D32" s="21">
        <v>1</v>
      </c>
      <c r="E32" s="17" t="s">
        <v>29</v>
      </c>
      <c r="F32" s="21" t="s">
        <v>31</v>
      </c>
      <c r="G32" s="17">
        <v>1</v>
      </c>
      <c r="H32" s="18">
        <v>1</v>
      </c>
      <c r="I32" s="23">
        <v>916</v>
      </c>
    </row>
    <row r="33" spans="1:9" x14ac:dyDescent="0.25">
      <c r="A33" s="21">
        <v>8</v>
      </c>
      <c r="B33" s="21">
        <v>1</v>
      </c>
      <c r="C33" s="21">
        <v>2</v>
      </c>
      <c r="D33" s="21">
        <v>1</v>
      </c>
      <c r="E33" s="17" t="s">
        <v>29</v>
      </c>
      <c r="F33" s="21" t="s">
        <v>31</v>
      </c>
      <c r="G33" s="17">
        <v>2</v>
      </c>
      <c r="H33" s="18">
        <v>1</v>
      </c>
      <c r="I33" s="23">
        <v>749</v>
      </c>
    </row>
    <row r="34" spans="1:9" x14ac:dyDescent="0.25">
      <c r="A34" s="21">
        <v>8</v>
      </c>
      <c r="B34" s="21">
        <v>1</v>
      </c>
      <c r="C34" s="21">
        <v>3</v>
      </c>
      <c r="D34" s="21">
        <v>1</v>
      </c>
      <c r="E34" s="17" t="s">
        <v>29</v>
      </c>
      <c r="F34" s="21" t="s">
        <v>31</v>
      </c>
      <c r="G34" s="17">
        <v>3</v>
      </c>
      <c r="H34" s="18">
        <v>1</v>
      </c>
      <c r="I34" s="23">
        <v>650</v>
      </c>
    </row>
    <row r="35" spans="1:9" x14ac:dyDescent="0.25">
      <c r="A35" s="21">
        <v>8</v>
      </c>
      <c r="B35" s="21">
        <v>1</v>
      </c>
      <c r="C35" s="21">
        <v>5</v>
      </c>
      <c r="D35" s="21">
        <v>1</v>
      </c>
      <c r="E35" s="17" t="s">
        <v>29</v>
      </c>
      <c r="F35" s="21" t="s">
        <v>31</v>
      </c>
      <c r="G35" s="17">
        <v>4</v>
      </c>
      <c r="H35" s="18">
        <v>1</v>
      </c>
      <c r="I35" s="23">
        <v>230</v>
      </c>
    </row>
    <row r="36" spans="1:9" ht="10.5" customHeight="1" x14ac:dyDescent="0.25">
      <c r="A36" s="265"/>
      <c r="B36" s="265"/>
      <c r="C36" s="265"/>
      <c r="D36" s="265"/>
      <c r="E36" s="265"/>
      <c r="F36" s="265"/>
      <c r="G36" s="265"/>
      <c r="H36" s="265"/>
      <c r="I36" s="265"/>
    </row>
    <row r="37" spans="1:9" x14ac:dyDescent="0.25">
      <c r="A37" s="21">
        <v>9</v>
      </c>
      <c r="B37" s="21">
        <v>1</v>
      </c>
      <c r="C37" s="21">
        <v>1</v>
      </c>
      <c r="D37" s="21">
        <v>1</v>
      </c>
      <c r="E37" s="17" t="s">
        <v>30</v>
      </c>
      <c r="F37" s="21" t="s">
        <v>31</v>
      </c>
      <c r="G37" s="17">
        <v>1</v>
      </c>
      <c r="H37" s="18">
        <v>1</v>
      </c>
      <c r="I37" s="23">
        <v>915</v>
      </c>
    </row>
    <row r="38" spans="1:9" x14ac:dyDescent="0.25">
      <c r="A38" s="21">
        <v>9</v>
      </c>
      <c r="B38" s="21">
        <v>1</v>
      </c>
      <c r="C38" s="21">
        <v>2</v>
      </c>
      <c r="D38" s="21">
        <v>1</v>
      </c>
      <c r="E38" s="17" t="s">
        <v>30</v>
      </c>
      <c r="F38" s="21" t="s">
        <v>31</v>
      </c>
      <c r="G38" s="17">
        <v>2</v>
      </c>
      <c r="H38" s="18">
        <v>1</v>
      </c>
      <c r="I38" s="23">
        <v>846</v>
      </c>
    </row>
    <row r="39" spans="1:9" x14ac:dyDescent="0.25">
      <c r="A39" s="21">
        <v>9</v>
      </c>
      <c r="B39" s="21">
        <v>1</v>
      </c>
      <c r="C39" s="21">
        <v>3</v>
      </c>
      <c r="D39" s="21">
        <v>1</v>
      </c>
      <c r="E39" s="17" t="s">
        <v>30</v>
      </c>
      <c r="F39" s="21" t="s">
        <v>31</v>
      </c>
      <c r="G39" s="17">
        <v>3</v>
      </c>
      <c r="H39" s="18">
        <v>1</v>
      </c>
      <c r="I39" s="23">
        <v>714</v>
      </c>
    </row>
    <row r="40" spans="1:9" x14ac:dyDescent="0.25">
      <c r="A40" s="21">
        <v>9</v>
      </c>
      <c r="B40" s="21">
        <v>1</v>
      </c>
      <c r="C40" s="21">
        <v>4</v>
      </c>
      <c r="D40" s="21">
        <v>1</v>
      </c>
      <c r="E40" s="17" t="s">
        <v>30</v>
      </c>
      <c r="F40" s="21" t="s">
        <v>31</v>
      </c>
      <c r="G40" s="17">
        <v>4</v>
      </c>
      <c r="H40" s="18">
        <v>1</v>
      </c>
      <c r="I40" s="23">
        <v>540</v>
      </c>
    </row>
    <row r="41" spans="1:9" ht="39.75" customHeight="1" x14ac:dyDescent="0.25">
      <c r="A41" s="272" t="s">
        <v>177</v>
      </c>
      <c r="B41" s="273"/>
      <c r="C41" s="273"/>
      <c r="D41" s="273"/>
      <c r="E41" s="273"/>
      <c r="F41" s="273"/>
      <c r="G41" s="273"/>
      <c r="H41" s="273"/>
      <c r="I41" s="274"/>
    </row>
    <row r="42" spans="1:9" ht="51.75" customHeight="1" x14ac:dyDescent="0.25">
      <c r="A42" s="275" t="s">
        <v>180</v>
      </c>
      <c r="B42" s="276"/>
      <c r="C42" s="276"/>
      <c r="D42" s="276"/>
      <c r="E42" s="276"/>
      <c r="F42" s="276"/>
      <c r="G42" s="276"/>
      <c r="H42" s="276"/>
      <c r="I42" s="277"/>
    </row>
    <row r="43" spans="1:9" x14ac:dyDescent="0.25">
      <c r="A43" s="29" t="s">
        <v>176</v>
      </c>
      <c r="B43" s="30"/>
      <c r="C43" s="30"/>
      <c r="D43" s="30"/>
      <c r="E43" s="30"/>
      <c r="F43" s="30"/>
      <c r="G43" s="30"/>
      <c r="H43" s="30"/>
      <c r="I43" s="31" t="s">
        <v>53</v>
      </c>
    </row>
    <row r="44" spans="1:9" x14ac:dyDescent="0.25">
      <c r="A44" s="29" t="s">
        <v>178</v>
      </c>
      <c r="B44" s="30"/>
      <c r="C44" s="30"/>
      <c r="D44" s="30"/>
      <c r="E44" s="30"/>
      <c r="F44" s="30"/>
      <c r="G44" s="30"/>
      <c r="H44" s="30"/>
      <c r="I44" s="31" t="s">
        <v>54</v>
      </c>
    </row>
    <row r="45" spans="1:9" ht="15.75" customHeight="1" x14ac:dyDescent="0.25">
      <c r="A45" s="32" t="s">
        <v>179</v>
      </c>
      <c r="B45" s="33"/>
      <c r="C45" s="33"/>
      <c r="D45" s="33"/>
      <c r="E45" s="33"/>
      <c r="F45" s="33"/>
      <c r="G45" s="33"/>
      <c r="H45" s="33"/>
      <c r="I45" s="34" t="s">
        <v>55</v>
      </c>
    </row>
  </sheetData>
  <mergeCells count="20">
    <mergeCell ref="A26:I26"/>
    <mergeCell ref="A31:I31"/>
    <mergeCell ref="A36:I36"/>
    <mergeCell ref="A41:I41"/>
    <mergeCell ref="A42:I42"/>
    <mergeCell ref="A22:I22"/>
    <mergeCell ref="A1:I1"/>
    <mergeCell ref="A2:I2"/>
    <mergeCell ref="A3:A7"/>
    <mergeCell ref="B3:B7"/>
    <mergeCell ref="C3:C7"/>
    <mergeCell ref="D3:D7"/>
    <mergeCell ref="E3:I3"/>
    <mergeCell ref="E4:I4"/>
    <mergeCell ref="E5:I5"/>
    <mergeCell ref="E6:I6"/>
    <mergeCell ref="E7:I7"/>
    <mergeCell ref="A8:D8"/>
    <mergeCell ref="A13:I13"/>
    <mergeCell ref="A18:I18"/>
  </mergeCells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I45"/>
  <sheetViews>
    <sheetView view="pageBreakPreview" topLeftCell="A31" zoomScale="110" zoomScaleNormal="100" zoomScaleSheetLayoutView="110" workbookViewId="0">
      <selection activeCell="A8" sqref="A8:D8"/>
    </sheetView>
  </sheetViews>
  <sheetFormatPr baseColWidth="10" defaultRowHeight="15" x14ac:dyDescent="0.25"/>
  <cols>
    <col min="1" max="1" width="5" customWidth="1"/>
    <col min="2" max="2" width="5.7109375" customWidth="1"/>
    <col min="3" max="3" width="4.7109375" customWidth="1"/>
    <col min="4" max="4" width="4.85546875" customWidth="1"/>
    <col min="5" max="5" width="23.28515625" customWidth="1"/>
    <col min="7" max="7" width="10.28515625" customWidth="1"/>
    <col min="8" max="8" width="10.7109375" customWidth="1"/>
    <col min="9" max="9" width="14" style="96" customWidth="1"/>
  </cols>
  <sheetData>
    <row r="1" spans="1:9" ht="20.100000000000001" customHeight="1" x14ac:dyDescent="0.25">
      <c r="A1" s="239" t="s">
        <v>76</v>
      </c>
      <c r="B1" s="240"/>
      <c r="C1" s="240"/>
      <c r="D1" s="240"/>
      <c r="E1" s="240"/>
      <c r="F1" s="240"/>
      <c r="G1" s="240"/>
      <c r="H1" s="240"/>
      <c r="I1" s="241"/>
    </row>
    <row r="2" spans="1:9" ht="20.100000000000001" customHeight="1" thickBot="1" x14ac:dyDescent="0.3">
      <c r="A2" s="179" t="s">
        <v>73</v>
      </c>
      <c r="B2" s="296"/>
      <c r="C2" s="296"/>
      <c r="D2" s="296"/>
      <c r="E2" s="296"/>
      <c r="F2" s="296"/>
      <c r="G2" s="296"/>
      <c r="H2" s="296"/>
      <c r="I2" s="297"/>
    </row>
    <row r="3" spans="1:9" x14ac:dyDescent="0.25">
      <c r="A3" s="298" t="s">
        <v>42</v>
      </c>
      <c r="B3" s="301" t="s">
        <v>23</v>
      </c>
      <c r="C3" s="171" t="s">
        <v>22</v>
      </c>
      <c r="D3" s="168" t="s">
        <v>1</v>
      </c>
      <c r="E3" s="305"/>
      <c r="F3" s="291"/>
      <c r="G3" s="291"/>
      <c r="H3" s="291"/>
      <c r="I3" s="292"/>
    </row>
    <row r="4" spans="1:9" ht="18" customHeight="1" x14ac:dyDescent="0.25">
      <c r="A4" s="299"/>
      <c r="B4" s="302"/>
      <c r="C4" s="172"/>
      <c r="D4" s="169"/>
      <c r="E4" s="306" t="s">
        <v>40</v>
      </c>
      <c r="F4" s="287"/>
      <c r="G4" s="287"/>
      <c r="H4" s="287"/>
      <c r="I4" s="288"/>
    </row>
    <row r="5" spans="1:9" x14ac:dyDescent="0.25">
      <c r="A5" s="299"/>
      <c r="B5" s="302"/>
      <c r="C5" s="172"/>
      <c r="D5" s="169"/>
      <c r="E5" s="306" t="s">
        <v>41</v>
      </c>
      <c r="F5" s="287"/>
      <c r="G5" s="287"/>
      <c r="H5" s="287"/>
      <c r="I5" s="288"/>
    </row>
    <row r="6" spans="1:9" x14ac:dyDescent="0.25">
      <c r="A6" s="299"/>
      <c r="B6" s="302"/>
      <c r="C6" s="172"/>
      <c r="D6" s="169"/>
      <c r="E6" s="306"/>
      <c r="F6" s="287"/>
      <c r="G6" s="287"/>
      <c r="H6" s="287"/>
      <c r="I6" s="288"/>
    </row>
    <row r="7" spans="1:9" ht="10.5" customHeight="1" thickBot="1" x14ac:dyDescent="0.3">
      <c r="A7" s="300"/>
      <c r="B7" s="303"/>
      <c r="C7" s="304" t="s">
        <v>3</v>
      </c>
      <c r="D7" s="170" t="s">
        <v>5</v>
      </c>
      <c r="E7" s="307"/>
      <c r="F7" s="308"/>
      <c r="G7" s="308"/>
      <c r="H7" s="308"/>
      <c r="I7" s="309"/>
    </row>
    <row r="8" spans="1:9" ht="39" thickBot="1" x14ac:dyDescent="0.3">
      <c r="A8" s="203" t="s">
        <v>6</v>
      </c>
      <c r="B8" s="246"/>
      <c r="C8" s="246"/>
      <c r="D8" s="310"/>
      <c r="E8" s="111" t="s">
        <v>42</v>
      </c>
      <c r="F8" s="112" t="s">
        <v>23</v>
      </c>
      <c r="G8" s="111" t="s">
        <v>22</v>
      </c>
      <c r="H8" s="113" t="s">
        <v>24</v>
      </c>
      <c r="I8" s="114" t="s">
        <v>47</v>
      </c>
    </row>
    <row r="9" spans="1:9" x14ac:dyDescent="0.25">
      <c r="A9" s="37">
        <v>1</v>
      </c>
      <c r="B9" s="37">
        <v>2</v>
      </c>
      <c r="C9" s="37">
        <v>1</v>
      </c>
      <c r="D9" s="37">
        <v>1</v>
      </c>
      <c r="E9" s="37" t="s">
        <v>25</v>
      </c>
      <c r="F9" s="37" t="s">
        <v>32</v>
      </c>
      <c r="G9" s="38">
        <v>1</v>
      </c>
      <c r="H9" s="39">
        <v>1</v>
      </c>
      <c r="I9" s="40">
        <v>52802</v>
      </c>
    </row>
    <row r="10" spans="1:9" x14ac:dyDescent="0.25">
      <c r="A10" s="21">
        <v>1</v>
      </c>
      <c r="B10" s="21">
        <v>2</v>
      </c>
      <c r="C10" s="21">
        <v>2</v>
      </c>
      <c r="D10" s="21">
        <v>1</v>
      </c>
      <c r="E10" s="21" t="s">
        <v>25</v>
      </c>
      <c r="F10" s="21" t="s">
        <v>32</v>
      </c>
      <c r="G10" s="27">
        <v>2</v>
      </c>
      <c r="H10" s="28">
        <v>1</v>
      </c>
      <c r="I10" s="23">
        <v>39636</v>
      </c>
    </row>
    <row r="11" spans="1:9" x14ac:dyDescent="0.25">
      <c r="A11" s="21">
        <v>1</v>
      </c>
      <c r="B11" s="21">
        <v>2</v>
      </c>
      <c r="C11" s="21">
        <v>3</v>
      </c>
      <c r="D11" s="21">
        <v>1</v>
      </c>
      <c r="E11" s="21" t="s">
        <v>25</v>
      </c>
      <c r="F11" s="21" t="s">
        <v>32</v>
      </c>
      <c r="G11" s="27">
        <v>3</v>
      </c>
      <c r="H11" s="28">
        <v>1</v>
      </c>
      <c r="I11" s="23">
        <v>19953</v>
      </c>
    </row>
    <row r="12" spans="1:9" x14ac:dyDescent="0.25">
      <c r="A12" s="21">
        <v>1</v>
      </c>
      <c r="B12" s="21">
        <v>2</v>
      </c>
      <c r="C12" s="21">
        <v>4</v>
      </c>
      <c r="D12" s="21">
        <v>1</v>
      </c>
      <c r="E12" s="21" t="s">
        <v>25</v>
      </c>
      <c r="F12" s="21" t="s">
        <v>32</v>
      </c>
      <c r="G12" s="27">
        <v>4</v>
      </c>
      <c r="H12" s="28">
        <v>1</v>
      </c>
      <c r="I12" s="23">
        <v>9149</v>
      </c>
    </row>
    <row r="13" spans="1:9" ht="6.75" customHeight="1" x14ac:dyDescent="0.25">
      <c r="A13" s="265"/>
      <c r="B13" s="265"/>
      <c r="C13" s="265"/>
      <c r="D13" s="265"/>
      <c r="E13" s="265"/>
      <c r="F13" s="265"/>
      <c r="G13" s="265"/>
      <c r="H13" s="265"/>
      <c r="I13" s="265"/>
    </row>
    <row r="14" spans="1:9" x14ac:dyDescent="0.25">
      <c r="A14" s="21">
        <v>2</v>
      </c>
      <c r="B14" s="21">
        <v>2</v>
      </c>
      <c r="C14" s="21">
        <v>1</v>
      </c>
      <c r="D14" s="21">
        <v>1</v>
      </c>
      <c r="E14" s="21" t="s">
        <v>27</v>
      </c>
      <c r="F14" s="21" t="s">
        <v>32</v>
      </c>
      <c r="G14" s="27">
        <v>1</v>
      </c>
      <c r="H14" s="28">
        <v>1</v>
      </c>
      <c r="I14" s="23">
        <v>40363</v>
      </c>
    </row>
    <row r="15" spans="1:9" x14ac:dyDescent="0.25">
      <c r="A15" s="21">
        <v>2</v>
      </c>
      <c r="B15" s="21">
        <v>2</v>
      </c>
      <c r="C15" s="21">
        <v>2</v>
      </c>
      <c r="D15" s="21">
        <v>1</v>
      </c>
      <c r="E15" s="21" t="s">
        <v>27</v>
      </c>
      <c r="F15" s="21" t="s">
        <v>32</v>
      </c>
      <c r="G15" s="27">
        <v>2</v>
      </c>
      <c r="H15" s="28">
        <v>1</v>
      </c>
      <c r="I15" s="23">
        <v>28294</v>
      </c>
    </row>
    <row r="16" spans="1:9" x14ac:dyDescent="0.25">
      <c r="A16" s="21">
        <v>2</v>
      </c>
      <c r="B16" s="21">
        <v>2</v>
      </c>
      <c r="C16" s="21">
        <v>3</v>
      </c>
      <c r="D16" s="21">
        <v>1</v>
      </c>
      <c r="E16" s="21" t="s">
        <v>27</v>
      </c>
      <c r="F16" s="21" t="s">
        <v>32</v>
      </c>
      <c r="G16" s="27">
        <v>3</v>
      </c>
      <c r="H16" s="28">
        <v>1</v>
      </c>
      <c r="I16" s="23">
        <v>12760</v>
      </c>
    </row>
    <row r="17" spans="1:9" x14ac:dyDescent="0.25">
      <c r="A17" s="21">
        <v>2</v>
      </c>
      <c r="B17" s="21">
        <v>2</v>
      </c>
      <c r="C17" s="21">
        <v>4</v>
      </c>
      <c r="D17" s="21">
        <v>1</v>
      </c>
      <c r="E17" s="21" t="s">
        <v>27</v>
      </c>
      <c r="F17" s="21" t="s">
        <v>32</v>
      </c>
      <c r="G17" s="27">
        <v>4</v>
      </c>
      <c r="H17" s="28">
        <v>1</v>
      </c>
      <c r="I17" s="23">
        <v>6685</v>
      </c>
    </row>
    <row r="18" spans="1:9" ht="7.5" customHeight="1" x14ac:dyDescent="0.25">
      <c r="A18" s="265"/>
      <c r="B18" s="265"/>
      <c r="C18" s="265"/>
      <c r="D18" s="265"/>
      <c r="E18" s="265"/>
      <c r="F18" s="265"/>
      <c r="G18" s="265"/>
      <c r="H18" s="265"/>
      <c r="I18" s="265"/>
    </row>
    <row r="19" spans="1:9" x14ac:dyDescent="0.25">
      <c r="A19" s="21">
        <v>3</v>
      </c>
      <c r="B19" s="21">
        <v>2</v>
      </c>
      <c r="C19" s="21">
        <v>1</v>
      </c>
      <c r="D19" s="21">
        <v>1</v>
      </c>
      <c r="E19" s="17" t="s">
        <v>43</v>
      </c>
      <c r="F19" s="21" t="s">
        <v>32</v>
      </c>
      <c r="G19" s="17">
        <v>1</v>
      </c>
      <c r="H19" s="28">
        <v>1</v>
      </c>
      <c r="I19" s="23">
        <v>20450</v>
      </c>
    </row>
    <row r="20" spans="1:9" x14ac:dyDescent="0.25">
      <c r="A20" s="21">
        <v>3</v>
      </c>
      <c r="B20" s="21">
        <v>2</v>
      </c>
      <c r="C20" s="21">
        <v>2</v>
      </c>
      <c r="D20" s="21">
        <v>1</v>
      </c>
      <c r="E20" s="17" t="s">
        <v>43</v>
      </c>
      <c r="F20" s="21" t="s">
        <v>32</v>
      </c>
      <c r="G20" s="17">
        <v>2</v>
      </c>
      <c r="H20" s="28">
        <v>1</v>
      </c>
      <c r="I20" s="23">
        <v>17972</v>
      </c>
    </row>
    <row r="21" spans="1:9" x14ac:dyDescent="0.25">
      <c r="A21" s="21">
        <v>3</v>
      </c>
      <c r="B21" s="21">
        <v>2</v>
      </c>
      <c r="C21" s="21">
        <v>3</v>
      </c>
      <c r="D21" s="21">
        <v>1</v>
      </c>
      <c r="E21" s="17" t="s">
        <v>43</v>
      </c>
      <c r="F21" s="21" t="s">
        <v>32</v>
      </c>
      <c r="G21" s="17">
        <v>3</v>
      </c>
      <c r="H21" s="28">
        <v>1</v>
      </c>
      <c r="I21" s="23">
        <v>17972</v>
      </c>
    </row>
    <row r="22" spans="1:9" ht="8.25" customHeight="1" x14ac:dyDescent="0.25">
      <c r="A22" s="265"/>
      <c r="B22" s="265"/>
      <c r="C22" s="265"/>
      <c r="D22" s="265"/>
      <c r="E22" s="265"/>
      <c r="F22" s="265"/>
      <c r="G22" s="265"/>
      <c r="H22" s="265"/>
      <c r="I22" s="265"/>
    </row>
    <row r="23" spans="1:9" x14ac:dyDescent="0.25">
      <c r="A23" s="21">
        <v>5</v>
      </c>
      <c r="B23" s="21">
        <v>2</v>
      </c>
      <c r="C23" s="21">
        <v>1</v>
      </c>
      <c r="D23" s="21">
        <v>1</v>
      </c>
      <c r="E23" s="17" t="s">
        <v>44</v>
      </c>
      <c r="F23" s="21" t="s">
        <v>32</v>
      </c>
      <c r="G23" s="17">
        <v>1</v>
      </c>
      <c r="H23" s="28">
        <v>1</v>
      </c>
      <c r="I23" s="23">
        <v>27578</v>
      </c>
    </row>
    <row r="24" spans="1:9" x14ac:dyDescent="0.25">
      <c r="A24" s="21">
        <v>5</v>
      </c>
      <c r="B24" s="21">
        <v>2</v>
      </c>
      <c r="C24" s="21">
        <v>2</v>
      </c>
      <c r="D24" s="21">
        <v>1</v>
      </c>
      <c r="E24" s="17" t="s">
        <v>44</v>
      </c>
      <c r="F24" s="21" t="s">
        <v>32</v>
      </c>
      <c r="G24" s="17">
        <v>2</v>
      </c>
      <c r="H24" s="28">
        <v>1</v>
      </c>
      <c r="I24" s="23">
        <v>27578</v>
      </c>
    </row>
    <row r="25" spans="1:9" x14ac:dyDescent="0.25">
      <c r="A25" s="21">
        <v>5</v>
      </c>
      <c r="B25" s="21">
        <v>2</v>
      </c>
      <c r="C25" s="21">
        <v>3</v>
      </c>
      <c r="D25" s="21">
        <v>1</v>
      </c>
      <c r="E25" s="17" t="s">
        <v>44</v>
      </c>
      <c r="F25" s="21" t="s">
        <v>32</v>
      </c>
      <c r="G25" s="17">
        <v>3</v>
      </c>
      <c r="H25" s="28">
        <v>1</v>
      </c>
      <c r="I25" s="23">
        <v>27578</v>
      </c>
    </row>
    <row r="26" spans="1:9" ht="6.75" customHeight="1" x14ac:dyDescent="0.25">
      <c r="A26" s="178" t="s">
        <v>77</v>
      </c>
      <c r="B26" s="178"/>
      <c r="C26" s="178"/>
      <c r="D26" s="178"/>
      <c r="E26" s="178"/>
      <c r="F26" s="178"/>
      <c r="G26" s="178"/>
      <c r="H26" s="178"/>
      <c r="I26" s="178"/>
    </row>
    <row r="27" spans="1:9" x14ac:dyDescent="0.25">
      <c r="A27" s="21">
        <v>7</v>
      </c>
      <c r="B27" s="21">
        <v>2</v>
      </c>
      <c r="C27" s="21">
        <v>1</v>
      </c>
      <c r="D27" s="21">
        <v>1</v>
      </c>
      <c r="E27" s="17" t="s">
        <v>28</v>
      </c>
      <c r="F27" s="21" t="s">
        <v>32</v>
      </c>
      <c r="G27" s="17">
        <v>1</v>
      </c>
      <c r="H27" s="28">
        <v>1</v>
      </c>
      <c r="I27" s="23">
        <v>7319</v>
      </c>
    </row>
    <row r="28" spans="1:9" x14ac:dyDescent="0.25">
      <c r="A28" s="21">
        <v>7</v>
      </c>
      <c r="B28" s="21">
        <v>2</v>
      </c>
      <c r="C28" s="21">
        <v>2</v>
      </c>
      <c r="D28" s="21">
        <v>1</v>
      </c>
      <c r="E28" s="17" t="s">
        <v>28</v>
      </c>
      <c r="F28" s="21" t="s">
        <v>32</v>
      </c>
      <c r="G28" s="17">
        <v>2</v>
      </c>
      <c r="H28" s="28">
        <v>1</v>
      </c>
      <c r="I28" s="23">
        <v>5855</v>
      </c>
    </row>
    <row r="29" spans="1:9" x14ac:dyDescent="0.25">
      <c r="A29" s="21">
        <v>7</v>
      </c>
      <c r="B29" s="21">
        <v>2</v>
      </c>
      <c r="C29" s="21">
        <v>3</v>
      </c>
      <c r="D29" s="21">
        <v>1</v>
      </c>
      <c r="E29" s="17" t="s">
        <v>28</v>
      </c>
      <c r="F29" s="21" t="s">
        <v>32</v>
      </c>
      <c r="G29" s="17">
        <v>3</v>
      </c>
      <c r="H29" s="28">
        <v>1</v>
      </c>
      <c r="I29" s="23">
        <v>4684</v>
      </c>
    </row>
    <row r="30" spans="1:9" x14ac:dyDescent="0.25">
      <c r="A30" s="21">
        <v>7</v>
      </c>
      <c r="B30" s="21">
        <v>2</v>
      </c>
      <c r="C30" s="21">
        <v>4</v>
      </c>
      <c r="D30" s="21">
        <v>1</v>
      </c>
      <c r="E30" s="17" t="s">
        <v>28</v>
      </c>
      <c r="F30" s="21" t="s">
        <v>32</v>
      </c>
      <c r="G30" s="17">
        <v>4</v>
      </c>
      <c r="H30" s="28">
        <v>1</v>
      </c>
      <c r="I30" s="23">
        <v>3747</v>
      </c>
    </row>
    <row r="31" spans="1:9" ht="8.25" customHeight="1" x14ac:dyDescent="0.25">
      <c r="A31" s="265"/>
      <c r="B31" s="265"/>
      <c r="C31" s="265"/>
      <c r="D31" s="265"/>
      <c r="E31" s="265"/>
      <c r="F31" s="265"/>
      <c r="G31" s="265"/>
      <c r="H31" s="265"/>
      <c r="I31" s="265"/>
    </row>
    <row r="32" spans="1:9" x14ac:dyDescent="0.25">
      <c r="A32" s="21">
        <v>8</v>
      </c>
      <c r="B32" s="21">
        <v>2</v>
      </c>
      <c r="C32" s="21">
        <v>1</v>
      </c>
      <c r="D32" s="21">
        <v>1</v>
      </c>
      <c r="E32" s="17" t="s">
        <v>29</v>
      </c>
      <c r="F32" s="21" t="s">
        <v>32</v>
      </c>
      <c r="G32" s="17">
        <v>1</v>
      </c>
      <c r="H32" s="18">
        <v>1</v>
      </c>
      <c r="I32" s="23">
        <v>916</v>
      </c>
    </row>
    <row r="33" spans="1:9" x14ac:dyDescent="0.25">
      <c r="A33" s="21">
        <v>8</v>
      </c>
      <c r="B33" s="21">
        <v>2</v>
      </c>
      <c r="C33" s="21">
        <v>2</v>
      </c>
      <c r="D33" s="21">
        <v>1</v>
      </c>
      <c r="E33" s="17" t="s">
        <v>29</v>
      </c>
      <c r="F33" s="21" t="s">
        <v>32</v>
      </c>
      <c r="G33" s="17">
        <v>2</v>
      </c>
      <c r="H33" s="18">
        <v>1</v>
      </c>
      <c r="I33" s="23">
        <v>749</v>
      </c>
    </row>
    <row r="34" spans="1:9" x14ac:dyDescent="0.25">
      <c r="A34" s="21">
        <v>8</v>
      </c>
      <c r="B34" s="21">
        <v>2</v>
      </c>
      <c r="C34" s="21">
        <v>3</v>
      </c>
      <c r="D34" s="21">
        <v>1</v>
      </c>
      <c r="E34" s="17" t="s">
        <v>29</v>
      </c>
      <c r="F34" s="21" t="s">
        <v>32</v>
      </c>
      <c r="G34" s="17">
        <v>3</v>
      </c>
      <c r="H34" s="18">
        <v>1</v>
      </c>
      <c r="I34" s="23">
        <v>650</v>
      </c>
    </row>
    <row r="35" spans="1:9" x14ac:dyDescent="0.25">
      <c r="A35" s="21">
        <v>8</v>
      </c>
      <c r="B35" s="21">
        <v>2</v>
      </c>
      <c r="C35" s="21">
        <v>5</v>
      </c>
      <c r="D35" s="21">
        <v>1</v>
      </c>
      <c r="E35" s="17" t="s">
        <v>29</v>
      </c>
      <c r="F35" s="21" t="s">
        <v>32</v>
      </c>
      <c r="G35" s="17">
        <v>4</v>
      </c>
      <c r="H35" s="18">
        <v>1</v>
      </c>
      <c r="I35" s="23">
        <v>230</v>
      </c>
    </row>
    <row r="36" spans="1:9" ht="8.25" customHeight="1" x14ac:dyDescent="0.25">
      <c r="A36" s="265"/>
      <c r="B36" s="265"/>
      <c r="C36" s="265"/>
      <c r="D36" s="265"/>
      <c r="E36" s="265"/>
      <c r="F36" s="265"/>
      <c r="G36" s="265"/>
      <c r="H36" s="265"/>
      <c r="I36" s="265"/>
    </row>
    <row r="37" spans="1:9" x14ac:dyDescent="0.25">
      <c r="A37" s="21">
        <v>9</v>
      </c>
      <c r="B37" s="21">
        <v>2</v>
      </c>
      <c r="C37" s="21">
        <v>1</v>
      </c>
      <c r="D37" s="21">
        <v>1</v>
      </c>
      <c r="E37" s="17" t="s">
        <v>30</v>
      </c>
      <c r="F37" s="21" t="s">
        <v>32</v>
      </c>
      <c r="G37" s="17">
        <v>1</v>
      </c>
      <c r="H37" s="18">
        <v>1</v>
      </c>
      <c r="I37" s="23">
        <v>915</v>
      </c>
    </row>
    <row r="38" spans="1:9" x14ac:dyDescent="0.25">
      <c r="A38" s="21">
        <v>9</v>
      </c>
      <c r="B38" s="21">
        <v>2</v>
      </c>
      <c r="C38" s="21">
        <v>2</v>
      </c>
      <c r="D38" s="21">
        <v>1</v>
      </c>
      <c r="E38" s="17" t="s">
        <v>30</v>
      </c>
      <c r="F38" s="21" t="s">
        <v>32</v>
      </c>
      <c r="G38" s="17">
        <v>2</v>
      </c>
      <c r="H38" s="18">
        <v>1</v>
      </c>
      <c r="I38" s="23">
        <v>846</v>
      </c>
    </row>
    <row r="39" spans="1:9" x14ac:dyDescent="0.25">
      <c r="A39" s="21">
        <v>9</v>
      </c>
      <c r="B39" s="21">
        <v>2</v>
      </c>
      <c r="C39" s="21">
        <v>3</v>
      </c>
      <c r="D39" s="21">
        <v>1</v>
      </c>
      <c r="E39" s="17" t="s">
        <v>30</v>
      </c>
      <c r="F39" s="21" t="s">
        <v>32</v>
      </c>
      <c r="G39" s="17">
        <v>3</v>
      </c>
      <c r="H39" s="18">
        <v>1</v>
      </c>
      <c r="I39" s="23">
        <v>714</v>
      </c>
    </row>
    <row r="40" spans="1:9" x14ac:dyDescent="0.25">
      <c r="A40" s="21">
        <v>9</v>
      </c>
      <c r="B40" s="21">
        <v>2</v>
      </c>
      <c r="C40" s="21">
        <v>4</v>
      </c>
      <c r="D40" s="21">
        <v>1</v>
      </c>
      <c r="E40" s="17" t="s">
        <v>30</v>
      </c>
      <c r="F40" s="21" t="s">
        <v>32</v>
      </c>
      <c r="G40" s="17">
        <v>4</v>
      </c>
      <c r="H40" s="18">
        <v>1</v>
      </c>
      <c r="I40" s="23">
        <v>540</v>
      </c>
    </row>
    <row r="41" spans="1:9" ht="43.5" customHeight="1" x14ac:dyDescent="0.25">
      <c r="A41" s="272" t="s">
        <v>177</v>
      </c>
      <c r="B41" s="273"/>
      <c r="C41" s="273"/>
      <c r="D41" s="273"/>
      <c r="E41" s="273"/>
      <c r="F41" s="273"/>
      <c r="G41" s="273"/>
      <c r="H41" s="273"/>
      <c r="I41" s="274"/>
    </row>
    <row r="42" spans="1:9" ht="48.75" customHeight="1" x14ac:dyDescent="0.25">
      <c r="A42" s="275" t="s">
        <v>52</v>
      </c>
      <c r="B42" s="276"/>
      <c r="C42" s="276"/>
      <c r="D42" s="276"/>
      <c r="E42" s="276"/>
      <c r="F42" s="276"/>
      <c r="G42" s="276"/>
      <c r="H42" s="276"/>
      <c r="I42" s="277"/>
    </row>
    <row r="43" spans="1:9" x14ac:dyDescent="0.25">
      <c r="A43" s="29" t="s">
        <v>176</v>
      </c>
      <c r="B43" s="30"/>
      <c r="C43" s="30"/>
      <c r="D43" s="30"/>
      <c r="E43" s="30"/>
      <c r="F43" s="30"/>
      <c r="G43" s="30"/>
      <c r="H43" s="35"/>
      <c r="I43" s="31" t="s">
        <v>53</v>
      </c>
    </row>
    <row r="44" spans="1:9" x14ac:dyDescent="0.25">
      <c r="A44" s="29" t="s">
        <v>68</v>
      </c>
      <c r="B44" s="30"/>
      <c r="C44" s="30"/>
      <c r="D44" s="30"/>
      <c r="E44" s="30"/>
      <c r="F44" s="30"/>
      <c r="G44" s="30"/>
      <c r="H44" s="35"/>
      <c r="I44" s="31" t="s">
        <v>54</v>
      </c>
    </row>
    <row r="45" spans="1:9" ht="18" customHeight="1" x14ac:dyDescent="0.25">
      <c r="A45" s="32" t="s">
        <v>69</v>
      </c>
      <c r="B45" s="33"/>
      <c r="C45" s="33"/>
      <c r="D45" s="33"/>
      <c r="E45" s="33"/>
      <c r="F45" s="33"/>
      <c r="G45" s="33"/>
      <c r="H45" s="122"/>
      <c r="I45" s="34" t="s">
        <v>55</v>
      </c>
    </row>
  </sheetData>
  <mergeCells count="20">
    <mergeCell ref="A31:I31"/>
    <mergeCell ref="A36:I36"/>
    <mergeCell ref="A41:I41"/>
    <mergeCell ref="A42:I42"/>
    <mergeCell ref="A8:D8"/>
    <mergeCell ref="A13:I13"/>
    <mergeCell ref="A18:I18"/>
    <mergeCell ref="A22:I22"/>
    <mergeCell ref="A26:I26"/>
    <mergeCell ref="A1:I1"/>
    <mergeCell ref="A2:I2"/>
    <mergeCell ref="A3:A7"/>
    <mergeCell ref="B3:B7"/>
    <mergeCell ref="C3:C7"/>
    <mergeCell ref="D3:D7"/>
    <mergeCell ref="E3:I3"/>
    <mergeCell ref="E4:I4"/>
    <mergeCell ref="E5:I5"/>
    <mergeCell ref="E6:I6"/>
    <mergeCell ref="E7:I7"/>
  </mergeCells>
  <pageMargins left="0.7" right="0.7" top="0.75" bottom="0.7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view="pageBreakPreview" topLeftCell="A7" zoomScale="110" zoomScaleNormal="100" zoomScaleSheetLayoutView="110" workbookViewId="0">
      <selection activeCell="D8" sqref="D8"/>
    </sheetView>
  </sheetViews>
  <sheetFormatPr baseColWidth="10" defaultRowHeight="15" x14ac:dyDescent="0.25"/>
  <cols>
    <col min="2" max="2" width="65.28515625" customWidth="1"/>
  </cols>
  <sheetData>
    <row r="1" spans="1:4" ht="20.100000000000001" customHeight="1" x14ac:dyDescent="0.25">
      <c r="A1" s="311" t="s">
        <v>173</v>
      </c>
      <c r="B1" s="311"/>
      <c r="C1" s="311"/>
      <c r="D1" s="311"/>
    </row>
    <row r="2" spans="1:4" ht="20.100000000000001" customHeight="1" thickBot="1" x14ac:dyDescent="0.3">
      <c r="A2" s="311" t="s">
        <v>73</v>
      </c>
      <c r="B2" s="311"/>
      <c r="C2" s="311"/>
      <c r="D2" s="311"/>
    </row>
    <row r="3" spans="1:4" ht="32.25" customHeight="1" thickBot="1" x14ac:dyDescent="0.3">
      <c r="A3" s="312" t="s">
        <v>172</v>
      </c>
      <c r="B3" s="313"/>
      <c r="C3" s="313"/>
      <c r="D3" s="314"/>
    </row>
    <row r="4" spans="1:4" ht="23.25" customHeight="1" thickBot="1" x14ac:dyDescent="0.3">
      <c r="A4" s="84" t="s">
        <v>162</v>
      </c>
      <c r="B4" s="85" t="s">
        <v>88</v>
      </c>
      <c r="C4" s="85" t="s">
        <v>163</v>
      </c>
      <c r="D4" s="85" t="s">
        <v>164</v>
      </c>
    </row>
    <row r="5" spans="1:4" ht="82.5" customHeight="1" x14ac:dyDescent="0.25">
      <c r="A5" s="62">
        <v>1</v>
      </c>
      <c r="B5" s="82" t="s">
        <v>165</v>
      </c>
      <c r="C5" s="62" t="s">
        <v>166</v>
      </c>
      <c r="D5" s="83">
        <v>700000</v>
      </c>
    </row>
    <row r="6" spans="1:4" ht="65.25" customHeight="1" x14ac:dyDescent="0.25">
      <c r="A6" s="59">
        <v>2</v>
      </c>
      <c r="B6" s="80" t="s">
        <v>167</v>
      </c>
      <c r="C6" s="59" t="s">
        <v>166</v>
      </c>
      <c r="D6" s="81">
        <v>700000</v>
      </c>
    </row>
    <row r="7" spans="1:4" ht="66" customHeight="1" x14ac:dyDescent="0.25">
      <c r="A7" s="59">
        <v>3</v>
      </c>
      <c r="B7" s="80" t="s">
        <v>168</v>
      </c>
      <c r="C7" s="59" t="s">
        <v>166</v>
      </c>
      <c r="D7" s="81">
        <v>700000</v>
      </c>
    </row>
    <row r="8" spans="1:4" ht="60" customHeight="1" x14ac:dyDescent="0.25">
      <c r="A8" s="59">
        <v>4</v>
      </c>
      <c r="B8" s="80" t="s">
        <v>169</v>
      </c>
      <c r="C8" s="59" t="s">
        <v>190</v>
      </c>
      <c r="D8" s="81">
        <v>120</v>
      </c>
    </row>
    <row r="9" spans="1:4" ht="60" customHeight="1" x14ac:dyDescent="0.25">
      <c r="A9" s="59">
        <v>5</v>
      </c>
      <c r="B9" s="80" t="s">
        <v>171</v>
      </c>
      <c r="C9" s="59" t="s">
        <v>170</v>
      </c>
      <c r="D9" s="81">
        <v>120</v>
      </c>
    </row>
    <row r="10" spans="1:4" ht="60" customHeight="1" x14ac:dyDescent="0.25">
      <c r="A10" s="59">
        <v>6</v>
      </c>
      <c r="B10" s="80" t="s">
        <v>186</v>
      </c>
      <c r="C10" s="59" t="s">
        <v>166</v>
      </c>
      <c r="D10" s="81">
        <v>1906</v>
      </c>
    </row>
  </sheetData>
  <mergeCells count="3">
    <mergeCell ref="A1:D1"/>
    <mergeCell ref="A2:D2"/>
    <mergeCell ref="A3:D3"/>
  </mergeCells>
  <pageMargins left="0.7" right="0.7" top="0.75" bottom="0.75" header="0.3" footer="0.3"/>
  <pageSetup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92"/>
  <sheetViews>
    <sheetView tabSelected="1" view="pageBreakPreview" topLeftCell="A28" zoomScale="110" zoomScaleNormal="100" zoomScaleSheetLayoutView="110" workbookViewId="0">
      <selection activeCell="D8" sqref="D8"/>
    </sheetView>
  </sheetViews>
  <sheetFormatPr baseColWidth="10" defaultRowHeight="15" x14ac:dyDescent="0.25"/>
  <cols>
    <col min="1" max="1" width="11.42578125" style="1"/>
    <col min="2" max="5" width="19.5703125" style="1" customWidth="1"/>
    <col min="6" max="16384" width="11.42578125" style="1"/>
  </cols>
  <sheetData>
    <row r="1" spans="1:5" ht="19.5" customHeight="1" x14ac:dyDescent="0.25">
      <c r="A1" s="239" t="s">
        <v>76</v>
      </c>
      <c r="B1" s="240"/>
      <c r="C1" s="240"/>
      <c r="D1" s="240"/>
      <c r="E1" s="241"/>
    </row>
    <row r="2" spans="1:5" ht="19.5" customHeight="1" thickBot="1" x14ac:dyDescent="0.3">
      <c r="A2" s="179" t="s">
        <v>73</v>
      </c>
      <c r="B2" s="296"/>
      <c r="C2" s="296"/>
      <c r="D2" s="296"/>
      <c r="E2" s="297"/>
    </row>
    <row r="3" spans="1:5" ht="28.5" customHeight="1" thickBot="1" x14ac:dyDescent="0.3">
      <c r="A3" s="315" t="s">
        <v>56</v>
      </c>
      <c r="B3" s="316"/>
      <c r="C3" s="316"/>
      <c r="D3" s="316"/>
      <c r="E3" s="317"/>
    </row>
    <row r="4" spans="1:5" ht="15.75" thickBot="1" x14ac:dyDescent="0.3">
      <c r="A4" s="318" t="s">
        <v>45</v>
      </c>
      <c r="B4" s="319"/>
      <c r="C4" s="319"/>
      <c r="D4" s="319"/>
      <c r="E4" s="320"/>
    </row>
    <row r="5" spans="1:5" x14ac:dyDescent="0.25">
      <c r="A5" s="115" t="s">
        <v>46</v>
      </c>
      <c r="B5" s="115">
        <v>55</v>
      </c>
      <c r="C5" s="115">
        <v>65</v>
      </c>
      <c r="D5" s="115">
        <v>75</v>
      </c>
      <c r="E5" s="115">
        <v>85</v>
      </c>
    </row>
    <row r="6" spans="1:5" x14ac:dyDescent="0.25">
      <c r="A6" s="70">
        <v>1</v>
      </c>
      <c r="B6" s="70">
        <v>0.99219999999999997</v>
      </c>
      <c r="C6" s="70">
        <v>0.99219999999999997</v>
      </c>
      <c r="D6" s="70">
        <v>0.99319999999999997</v>
      </c>
      <c r="E6" s="7">
        <v>0.99399999999999999</v>
      </c>
    </row>
    <row r="7" spans="1:5" x14ac:dyDescent="0.25">
      <c r="A7" s="70">
        <v>2</v>
      </c>
      <c r="B7" s="70">
        <v>0.98409999999999997</v>
      </c>
      <c r="C7" s="70">
        <v>0.98409999999999997</v>
      </c>
      <c r="D7" s="70">
        <v>0.98629999999999995</v>
      </c>
      <c r="E7" s="7">
        <v>0.98799999999999999</v>
      </c>
    </row>
    <row r="8" spans="1:5" x14ac:dyDescent="0.25">
      <c r="A8" s="70">
        <v>3</v>
      </c>
      <c r="B8" s="70">
        <v>0.97589999999999999</v>
      </c>
      <c r="C8" s="70" t="s">
        <v>190</v>
      </c>
      <c r="D8" s="70">
        <v>0.97919999999999996</v>
      </c>
      <c r="E8" s="70">
        <v>0.98170000000000002</v>
      </c>
    </row>
    <row r="9" spans="1:5" x14ac:dyDescent="0.25">
      <c r="A9" s="70">
        <v>4</v>
      </c>
      <c r="B9" s="70">
        <v>0.96730000000000005</v>
      </c>
      <c r="C9" s="70">
        <v>0.96730000000000005</v>
      </c>
      <c r="D9" s="70">
        <v>0.97189999999999999</v>
      </c>
      <c r="E9" s="70">
        <v>0.97540000000000004</v>
      </c>
    </row>
    <row r="10" spans="1:5" x14ac:dyDescent="0.25">
      <c r="A10" s="70">
        <v>5</v>
      </c>
      <c r="B10" s="70">
        <v>0.95860000000000001</v>
      </c>
      <c r="C10" s="70">
        <v>0.95860000000000001</v>
      </c>
      <c r="D10" s="70">
        <v>0.96440000000000003</v>
      </c>
      <c r="E10" s="70">
        <v>0.96889999999999998</v>
      </c>
    </row>
    <row r="11" spans="1:5" x14ac:dyDescent="0.25">
      <c r="A11" s="70">
        <v>6</v>
      </c>
      <c r="B11" s="70">
        <v>0.9496</v>
      </c>
      <c r="C11" s="70">
        <v>0.9496</v>
      </c>
      <c r="D11" s="70">
        <v>0.95679999999999998</v>
      </c>
      <c r="E11" s="70">
        <v>0.96220000000000006</v>
      </c>
    </row>
    <row r="12" spans="1:5" x14ac:dyDescent="0.25">
      <c r="A12" s="70">
        <v>7</v>
      </c>
      <c r="B12" s="70">
        <v>0.94040000000000001</v>
      </c>
      <c r="C12" s="70">
        <v>0.94040000000000001</v>
      </c>
      <c r="D12" s="7">
        <v>0.94899999999999995</v>
      </c>
      <c r="E12" s="70">
        <v>0.95540000000000003</v>
      </c>
    </row>
    <row r="13" spans="1:5" x14ac:dyDescent="0.25">
      <c r="A13" s="70">
        <v>8</v>
      </c>
      <c r="B13" s="70">
        <v>0.93089999999999995</v>
      </c>
      <c r="C13" s="70">
        <v>0.93089999999999995</v>
      </c>
      <c r="D13" s="7">
        <v>0.94099999999999995</v>
      </c>
      <c r="E13" s="70">
        <v>0.94850000000000001</v>
      </c>
    </row>
    <row r="14" spans="1:5" x14ac:dyDescent="0.25">
      <c r="A14" s="70">
        <v>9</v>
      </c>
      <c r="B14" s="70">
        <v>0.92120000000000002</v>
      </c>
      <c r="C14" s="70">
        <v>0.92120000000000002</v>
      </c>
      <c r="D14" s="70">
        <v>0.93279999999999996</v>
      </c>
      <c r="E14" s="70">
        <v>0.9415</v>
      </c>
    </row>
    <row r="15" spans="1:5" x14ac:dyDescent="0.25">
      <c r="A15" s="70">
        <v>10</v>
      </c>
      <c r="B15" s="70">
        <v>0.91120000000000001</v>
      </c>
      <c r="C15" s="70">
        <v>0.91120000000000001</v>
      </c>
      <c r="D15" s="70">
        <v>0.9244</v>
      </c>
      <c r="E15" s="70">
        <v>0.93430000000000002</v>
      </c>
    </row>
    <row r="16" spans="1:5" x14ac:dyDescent="0.25">
      <c r="A16" s="70">
        <v>11</v>
      </c>
      <c r="B16" s="70">
        <v>0.90110000000000001</v>
      </c>
      <c r="C16" s="70">
        <v>0.90110000000000001</v>
      </c>
      <c r="D16" s="70">
        <v>0.91590000000000005</v>
      </c>
      <c r="E16" s="70">
        <v>0.92689999999999995</v>
      </c>
    </row>
    <row r="17" spans="1:5" x14ac:dyDescent="0.25">
      <c r="A17" s="70">
        <v>12</v>
      </c>
      <c r="B17" s="70">
        <v>0.89070000000000005</v>
      </c>
      <c r="C17" s="70">
        <v>0.89070000000000005</v>
      </c>
      <c r="D17" s="70">
        <v>0.90720000000000001</v>
      </c>
      <c r="E17" s="70">
        <v>0.9194</v>
      </c>
    </row>
    <row r="18" spans="1:5" x14ac:dyDescent="0.25">
      <c r="A18" s="70">
        <v>13</v>
      </c>
      <c r="B18" s="7">
        <v>0.88</v>
      </c>
      <c r="C18" s="7">
        <v>0.88</v>
      </c>
      <c r="D18" s="70">
        <v>0.89829999999999999</v>
      </c>
      <c r="E18" s="70">
        <v>0.91180000000000005</v>
      </c>
    </row>
    <row r="19" spans="1:5" x14ac:dyDescent="0.25">
      <c r="A19" s="70">
        <v>14</v>
      </c>
      <c r="B19" s="70">
        <v>0.86909999999999998</v>
      </c>
      <c r="C19" s="70">
        <v>0.86909999999999998</v>
      </c>
      <c r="D19" s="70">
        <v>0.88919999999999999</v>
      </c>
      <c r="E19" s="70">
        <v>0.90410000000000001</v>
      </c>
    </row>
    <row r="20" spans="1:5" x14ac:dyDescent="0.25">
      <c r="A20" s="70">
        <v>15</v>
      </c>
      <c r="B20" s="7">
        <v>0.85799999999999998</v>
      </c>
      <c r="C20" s="7">
        <v>0.85799999999999998</v>
      </c>
      <c r="D20" s="7">
        <v>0.88</v>
      </c>
      <c r="E20" s="70">
        <v>0.8962</v>
      </c>
    </row>
    <row r="21" spans="1:5" x14ac:dyDescent="0.25">
      <c r="A21" s="70">
        <v>16</v>
      </c>
      <c r="B21" s="70">
        <v>0.84660000000000002</v>
      </c>
      <c r="C21" s="70">
        <v>0.84660000000000002</v>
      </c>
      <c r="D21" s="70">
        <v>0.87060000000000004</v>
      </c>
      <c r="E21" s="70">
        <v>0.88819999999999999</v>
      </c>
    </row>
    <row r="22" spans="1:5" x14ac:dyDescent="0.25">
      <c r="A22" s="70">
        <v>17</v>
      </c>
      <c r="B22" s="7">
        <v>0.83499999999999996</v>
      </c>
      <c r="C22" s="7">
        <v>0.83499999999999996</v>
      </c>
      <c r="D22" s="7">
        <v>0.86099999999999999</v>
      </c>
      <c r="E22" s="7">
        <v>0.88</v>
      </c>
    </row>
    <row r="23" spans="1:5" x14ac:dyDescent="0.25">
      <c r="A23" s="70">
        <v>18</v>
      </c>
      <c r="B23" s="70">
        <v>0.82320000000000004</v>
      </c>
      <c r="C23" s="70">
        <v>0.82320000000000004</v>
      </c>
      <c r="D23" s="70">
        <v>0.85119999999999996</v>
      </c>
      <c r="E23" s="70">
        <v>0.87170000000000003</v>
      </c>
    </row>
    <row r="24" spans="1:5" x14ac:dyDescent="0.25">
      <c r="A24" s="70">
        <v>19</v>
      </c>
      <c r="B24" s="7">
        <v>0.81110000000000004</v>
      </c>
      <c r="C24" s="7">
        <v>0.81110000000000004</v>
      </c>
      <c r="D24" s="7">
        <v>0.84119999999999995</v>
      </c>
      <c r="E24" s="7">
        <v>0.86329999999999996</v>
      </c>
    </row>
    <row r="25" spans="1:5" x14ac:dyDescent="0.25">
      <c r="A25" s="70">
        <v>20</v>
      </c>
      <c r="B25" s="70">
        <v>0.79879999999999995</v>
      </c>
      <c r="C25" s="70">
        <v>0.79879999999999995</v>
      </c>
      <c r="D25" s="70">
        <v>0.83109999999999995</v>
      </c>
      <c r="E25" s="70">
        <v>0.85470000000000002</v>
      </c>
    </row>
    <row r="26" spans="1:5" x14ac:dyDescent="0.25">
      <c r="A26" s="70">
        <v>21</v>
      </c>
      <c r="B26" s="7">
        <v>0.7863</v>
      </c>
      <c r="C26" s="7">
        <v>0.7863</v>
      </c>
      <c r="D26" s="7">
        <v>0.82079999999999997</v>
      </c>
      <c r="E26" s="7">
        <v>0.84599999999999997</v>
      </c>
    </row>
    <row r="27" spans="1:5" x14ac:dyDescent="0.25">
      <c r="A27" s="70">
        <v>22</v>
      </c>
      <c r="B27" s="70">
        <v>0.77349999999999997</v>
      </c>
      <c r="C27" s="70">
        <v>0.77349999999999997</v>
      </c>
      <c r="D27" s="70">
        <v>0.81030000000000002</v>
      </c>
      <c r="E27" s="70">
        <v>0.83709999999999996</v>
      </c>
    </row>
    <row r="28" spans="1:5" x14ac:dyDescent="0.25">
      <c r="A28" s="70">
        <v>23</v>
      </c>
      <c r="B28" s="7">
        <v>0.76049999999999995</v>
      </c>
      <c r="C28" s="7">
        <v>0.76049999999999995</v>
      </c>
      <c r="D28" s="7">
        <v>0.79959999999999998</v>
      </c>
      <c r="E28" s="7">
        <v>0.82809999999999995</v>
      </c>
    </row>
    <row r="29" spans="1:5" x14ac:dyDescent="0.25">
      <c r="A29" s="70">
        <v>24</v>
      </c>
      <c r="B29" s="70">
        <v>0.74719999999999998</v>
      </c>
      <c r="C29" s="70">
        <v>0.74719999999999998</v>
      </c>
      <c r="D29" s="70">
        <v>0.78879999999999995</v>
      </c>
      <c r="E29" s="7">
        <v>0.81899999999999995</v>
      </c>
    </row>
    <row r="30" spans="1:5" x14ac:dyDescent="0.25">
      <c r="A30" s="70">
        <v>25</v>
      </c>
      <c r="B30" s="7">
        <v>0.73370000000000002</v>
      </c>
      <c r="C30" s="7">
        <v>0.73370000000000002</v>
      </c>
      <c r="D30" s="7">
        <v>0.77780000000000005</v>
      </c>
      <c r="E30" s="7">
        <v>0.80969999999999998</v>
      </c>
    </row>
    <row r="31" spans="1:5" x14ac:dyDescent="0.25">
      <c r="A31" s="70">
        <v>26</v>
      </c>
      <c r="B31" s="7">
        <v>0.72</v>
      </c>
      <c r="C31" s="7">
        <v>0.72</v>
      </c>
      <c r="D31" s="70">
        <v>0.76659999999999995</v>
      </c>
      <c r="E31" s="7">
        <v>0.80030000000000001</v>
      </c>
    </row>
    <row r="32" spans="1:5" x14ac:dyDescent="0.25">
      <c r="A32" s="70">
        <v>27</v>
      </c>
      <c r="B32" s="7">
        <v>0.70599999999999996</v>
      </c>
      <c r="C32" s="7">
        <v>0.70599999999999996</v>
      </c>
      <c r="D32" s="7">
        <v>0.75519999999999998</v>
      </c>
      <c r="E32" s="7">
        <v>0.79069999999999996</v>
      </c>
    </row>
    <row r="33" spans="1:5" x14ac:dyDescent="0.25">
      <c r="A33" s="70">
        <v>28</v>
      </c>
      <c r="B33" s="7">
        <v>0.69179999999999997</v>
      </c>
      <c r="C33" s="7">
        <v>0.69179999999999997</v>
      </c>
      <c r="D33" s="70">
        <v>0.74360000000000004</v>
      </c>
      <c r="E33" s="7">
        <v>0.78100000000000003</v>
      </c>
    </row>
    <row r="34" spans="1:5" x14ac:dyDescent="0.25">
      <c r="A34" s="70">
        <v>29</v>
      </c>
      <c r="B34" s="7">
        <v>0.6774</v>
      </c>
      <c r="C34" s="7">
        <v>0.6774</v>
      </c>
      <c r="D34" s="7">
        <v>0.7319</v>
      </c>
      <c r="E34" s="7">
        <v>0.7712</v>
      </c>
    </row>
    <row r="35" spans="1:5" x14ac:dyDescent="0.25">
      <c r="A35" s="70">
        <v>30</v>
      </c>
      <c r="B35" s="7">
        <v>0.66269999999999996</v>
      </c>
      <c r="C35" s="7">
        <v>0.66269999999999996</v>
      </c>
      <c r="D35" s="7">
        <v>0.72</v>
      </c>
      <c r="E35" s="7">
        <v>0.76119999999999999</v>
      </c>
    </row>
    <row r="36" spans="1:5" x14ac:dyDescent="0.25">
      <c r="A36" s="70">
        <v>31</v>
      </c>
      <c r="B36" s="7">
        <v>0.64780000000000004</v>
      </c>
      <c r="C36" s="7">
        <v>0.64780000000000004</v>
      </c>
      <c r="D36" s="7">
        <v>0.70789999999999997</v>
      </c>
      <c r="E36" s="7">
        <v>0.75109999999999999</v>
      </c>
    </row>
    <row r="37" spans="1:5" x14ac:dyDescent="0.25">
      <c r="A37" s="70">
        <v>32</v>
      </c>
      <c r="B37" s="7">
        <v>0.63270000000000004</v>
      </c>
      <c r="C37" s="7">
        <v>0.63270000000000004</v>
      </c>
      <c r="D37" s="7">
        <v>0.6956</v>
      </c>
      <c r="E37" s="7">
        <v>0.7409</v>
      </c>
    </row>
    <row r="38" spans="1:5" x14ac:dyDescent="0.25">
      <c r="A38" s="70">
        <v>33</v>
      </c>
      <c r="B38" s="7">
        <v>0.61729999999999996</v>
      </c>
      <c r="C38" s="7">
        <v>0.61729999999999996</v>
      </c>
      <c r="D38" s="7">
        <v>0.68320000000000003</v>
      </c>
      <c r="E38" s="7">
        <v>0.73050000000000004</v>
      </c>
    </row>
    <row r="39" spans="1:5" x14ac:dyDescent="0.25">
      <c r="A39" s="70">
        <v>34</v>
      </c>
      <c r="B39" s="7">
        <v>0.60170000000000001</v>
      </c>
      <c r="C39" s="7">
        <v>0.60170000000000001</v>
      </c>
      <c r="D39" s="7">
        <v>0.67059999999999997</v>
      </c>
      <c r="E39" s="7">
        <v>0.72</v>
      </c>
    </row>
    <row r="40" spans="1:5" x14ac:dyDescent="0.25">
      <c r="A40" s="70">
        <v>35</v>
      </c>
      <c r="B40" s="7">
        <v>0.58579999999999999</v>
      </c>
      <c r="C40" s="7">
        <v>0.58579999999999999</v>
      </c>
      <c r="D40" s="7">
        <v>0.65780000000000005</v>
      </c>
      <c r="E40" s="7">
        <v>0.70930000000000004</v>
      </c>
    </row>
    <row r="41" spans="1:5" x14ac:dyDescent="0.25">
      <c r="A41" s="70">
        <v>36</v>
      </c>
      <c r="B41" s="7">
        <v>0.56969999999999998</v>
      </c>
      <c r="C41" s="7">
        <v>0.56969999999999998</v>
      </c>
      <c r="D41" s="7">
        <v>0.64480000000000004</v>
      </c>
      <c r="E41" s="7">
        <v>0.69850000000000001</v>
      </c>
    </row>
    <row r="42" spans="1:5" x14ac:dyDescent="0.25">
      <c r="A42" s="70">
        <v>37</v>
      </c>
      <c r="B42" s="7">
        <v>0.5534</v>
      </c>
      <c r="C42" s="7">
        <v>0.5534</v>
      </c>
      <c r="D42" s="7">
        <v>0.63160000000000005</v>
      </c>
      <c r="E42" s="7">
        <v>0.68759999999999999</v>
      </c>
    </row>
    <row r="43" spans="1:5" x14ac:dyDescent="0.25">
      <c r="A43" s="70">
        <v>38</v>
      </c>
      <c r="B43" s="7">
        <v>0.53680000000000005</v>
      </c>
      <c r="C43" s="7">
        <v>0.53680000000000005</v>
      </c>
      <c r="D43" s="7">
        <v>0.61829999999999996</v>
      </c>
      <c r="E43" s="7">
        <v>0.67649999999999999</v>
      </c>
    </row>
    <row r="44" spans="1:5" x14ac:dyDescent="0.25">
      <c r="A44" s="70">
        <v>39</v>
      </c>
      <c r="B44" s="7">
        <v>0.52</v>
      </c>
      <c r="C44" s="7">
        <v>0.52</v>
      </c>
      <c r="D44" s="7">
        <v>0.6048</v>
      </c>
      <c r="E44" s="7">
        <v>0.6653</v>
      </c>
    </row>
    <row r="45" spans="1:5" x14ac:dyDescent="0.25">
      <c r="A45" s="70">
        <v>40</v>
      </c>
      <c r="B45" s="7">
        <v>0.503</v>
      </c>
      <c r="C45" s="7">
        <v>0.503</v>
      </c>
      <c r="D45" s="7">
        <v>0.59109999999999996</v>
      </c>
      <c r="E45" s="7">
        <v>0.65400000000000003</v>
      </c>
    </row>
    <row r="46" spans="1:5" x14ac:dyDescent="0.25">
      <c r="A46" s="70">
        <v>41</v>
      </c>
      <c r="B46" s="7">
        <v>0.48570000000000002</v>
      </c>
      <c r="C46" s="7">
        <v>0.48570000000000002</v>
      </c>
      <c r="D46" s="7">
        <v>0.57720000000000005</v>
      </c>
      <c r="E46" s="7">
        <v>0.64249999999999996</v>
      </c>
    </row>
    <row r="47" spans="1:5" x14ac:dyDescent="0.25">
      <c r="A47" s="70">
        <v>42</v>
      </c>
      <c r="B47" s="7">
        <v>0.46820000000000001</v>
      </c>
      <c r="C47" s="7">
        <v>0.46820000000000001</v>
      </c>
      <c r="D47" s="7">
        <v>0.56320000000000003</v>
      </c>
      <c r="E47" s="7">
        <v>0.63090000000000002</v>
      </c>
    </row>
    <row r="48" spans="1:5" x14ac:dyDescent="0.25">
      <c r="A48" s="70">
        <v>43</v>
      </c>
      <c r="B48" s="7">
        <v>0.45040000000000002</v>
      </c>
      <c r="C48" s="7">
        <v>0.45040000000000002</v>
      </c>
      <c r="D48" s="7">
        <v>0.54900000000000004</v>
      </c>
      <c r="E48" s="7">
        <v>0.61909999999999998</v>
      </c>
    </row>
    <row r="49" spans="1:5" x14ac:dyDescent="0.25">
      <c r="A49" s="70">
        <v>44</v>
      </c>
      <c r="B49" s="7">
        <v>0.43240000000000001</v>
      </c>
      <c r="C49" s="7">
        <v>0.43240000000000001</v>
      </c>
      <c r="D49" s="7">
        <v>0.53459999999999996</v>
      </c>
      <c r="E49" s="7">
        <v>0.60719999999999996</v>
      </c>
    </row>
    <row r="50" spans="1:5" x14ac:dyDescent="0.25">
      <c r="A50" s="70">
        <v>45</v>
      </c>
      <c r="B50" s="7">
        <v>0.41420000000000001</v>
      </c>
      <c r="C50" s="7">
        <v>0.41420000000000001</v>
      </c>
      <c r="D50" s="7">
        <v>0.52</v>
      </c>
      <c r="E50" s="7">
        <v>0.59519999999999995</v>
      </c>
    </row>
    <row r="51" spans="1:5" x14ac:dyDescent="0.25">
      <c r="A51" s="70">
        <v>46</v>
      </c>
      <c r="B51" s="7">
        <v>0.3957</v>
      </c>
      <c r="C51" s="7">
        <v>0.3957</v>
      </c>
      <c r="D51" s="7">
        <v>0.50519999999999998</v>
      </c>
      <c r="E51" s="7">
        <v>0.58299999999999996</v>
      </c>
    </row>
    <row r="52" spans="1:5" x14ac:dyDescent="0.25">
      <c r="A52" s="70">
        <v>47</v>
      </c>
      <c r="B52" s="7">
        <v>0.377</v>
      </c>
      <c r="C52" s="7">
        <v>0.377</v>
      </c>
      <c r="D52" s="7">
        <v>0.49030000000000001</v>
      </c>
      <c r="E52" s="7">
        <v>0.57069999999999999</v>
      </c>
    </row>
    <row r="53" spans="1:5" x14ac:dyDescent="0.25">
      <c r="A53" s="70">
        <v>48</v>
      </c>
      <c r="B53" s="7">
        <v>0.35809999999999997</v>
      </c>
      <c r="C53" s="7">
        <v>0.35809999999999997</v>
      </c>
      <c r="D53" s="7">
        <v>0.47520000000000001</v>
      </c>
      <c r="E53" s="7">
        <v>0.55820000000000003</v>
      </c>
    </row>
    <row r="54" spans="1:5" x14ac:dyDescent="0.25">
      <c r="A54" s="70">
        <v>49</v>
      </c>
      <c r="B54" s="7">
        <v>0.33889999999999998</v>
      </c>
      <c r="C54" s="7">
        <v>0.33889999999999998</v>
      </c>
      <c r="D54" s="7">
        <v>0.45989999999999998</v>
      </c>
      <c r="E54" s="7">
        <v>0.54559999999999997</v>
      </c>
    </row>
    <row r="55" spans="1:5" x14ac:dyDescent="0.25">
      <c r="A55" s="70">
        <v>50</v>
      </c>
      <c r="B55" s="7">
        <v>0.31950000000000001</v>
      </c>
      <c r="C55" s="7">
        <v>0.31950000000000001</v>
      </c>
      <c r="D55" s="7">
        <v>0.44440000000000002</v>
      </c>
      <c r="E55" s="7">
        <v>0.53290000000000004</v>
      </c>
    </row>
    <row r="56" spans="1:5" x14ac:dyDescent="0.25">
      <c r="A56" s="70">
        <v>51</v>
      </c>
      <c r="B56" s="7">
        <v>0.2999</v>
      </c>
      <c r="C56" s="7">
        <v>0.2999</v>
      </c>
      <c r="D56" s="7">
        <v>0.42880000000000001</v>
      </c>
      <c r="E56" s="7">
        <v>0.52</v>
      </c>
    </row>
    <row r="57" spans="1:5" x14ac:dyDescent="0.25">
      <c r="A57" s="70">
        <v>52</v>
      </c>
      <c r="B57" s="7">
        <v>0.28000000000000003</v>
      </c>
      <c r="C57" s="7">
        <v>0.28000000000000003</v>
      </c>
      <c r="D57" s="7">
        <v>0.41299999999999998</v>
      </c>
      <c r="E57" s="7">
        <v>0.50700000000000001</v>
      </c>
    </row>
    <row r="58" spans="1:5" x14ac:dyDescent="0.25">
      <c r="A58" s="70">
        <v>53</v>
      </c>
      <c r="B58" s="7">
        <v>0.25990000000000002</v>
      </c>
      <c r="C58" s="7">
        <v>0.25990000000000002</v>
      </c>
      <c r="D58" s="7">
        <v>0.39700000000000002</v>
      </c>
      <c r="E58" s="7">
        <v>0.49380000000000002</v>
      </c>
    </row>
    <row r="59" spans="1:5" x14ac:dyDescent="0.25">
      <c r="A59" s="70">
        <v>54</v>
      </c>
      <c r="B59" s="7">
        <v>0.23949999999999999</v>
      </c>
      <c r="C59" s="7">
        <v>0.23949999999999999</v>
      </c>
      <c r="D59" s="7">
        <v>0.38080000000000003</v>
      </c>
      <c r="E59" s="7">
        <v>0.48060000000000003</v>
      </c>
    </row>
    <row r="60" spans="1:5" x14ac:dyDescent="0.25">
      <c r="A60" s="70">
        <v>55</v>
      </c>
      <c r="B60" s="7">
        <v>0.21890000000000001</v>
      </c>
      <c r="C60" s="7">
        <v>0.21890000000000001</v>
      </c>
      <c r="D60" s="7">
        <v>0.3644</v>
      </c>
      <c r="E60" s="7">
        <v>0.46710000000000002</v>
      </c>
    </row>
    <row r="61" spans="1:5" x14ac:dyDescent="0.25">
      <c r="A61" s="70">
        <v>56</v>
      </c>
      <c r="B61" s="70"/>
      <c r="C61" s="7">
        <v>0.1981</v>
      </c>
      <c r="D61" s="7">
        <v>0.34789999999999999</v>
      </c>
      <c r="E61" s="7">
        <v>0.4536</v>
      </c>
    </row>
    <row r="62" spans="1:5" x14ac:dyDescent="0.25">
      <c r="A62" s="70">
        <v>57</v>
      </c>
      <c r="B62" s="70"/>
      <c r="C62" s="7">
        <v>0.17699999999999999</v>
      </c>
      <c r="D62" s="7">
        <v>0.33119999999999999</v>
      </c>
      <c r="E62" s="7">
        <v>0.43990000000000001</v>
      </c>
    </row>
    <row r="63" spans="1:5" x14ac:dyDescent="0.25">
      <c r="A63" s="70">
        <v>58</v>
      </c>
      <c r="B63" s="70"/>
      <c r="C63" s="7">
        <v>0.15570000000000001</v>
      </c>
      <c r="D63" s="7">
        <v>0.31430000000000002</v>
      </c>
      <c r="E63" s="7">
        <v>0.42599999999999999</v>
      </c>
    </row>
    <row r="64" spans="1:5" x14ac:dyDescent="0.25">
      <c r="A64" s="70">
        <v>59</v>
      </c>
      <c r="B64" s="70"/>
      <c r="C64" s="7">
        <v>0.13420000000000001</v>
      </c>
      <c r="D64" s="7">
        <v>0.29720000000000002</v>
      </c>
      <c r="E64" s="7">
        <v>0.41199999999999998</v>
      </c>
    </row>
    <row r="65" spans="1:5" x14ac:dyDescent="0.25">
      <c r="A65" s="70">
        <v>60</v>
      </c>
      <c r="B65" s="70"/>
      <c r="C65" s="7">
        <v>0.1124</v>
      </c>
      <c r="D65" s="7">
        <v>0.28000000000000003</v>
      </c>
      <c r="E65" s="7">
        <v>0.39789999999999998</v>
      </c>
    </row>
    <row r="66" spans="1:5" x14ac:dyDescent="0.25">
      <c r="A66" s="70">
        <v>61</v>
      </c>
      <c r="B66" s="70"/>
      <c r="C66" s="7">
        <v>9.0399999999999994E-2</v>
      </c>
      <c r="D66" s="7">
        <v>0.2626</v>
      </c>
      <c r="E66" s="7">
        <v>0.38369999999999999</v>
      </c>
    </row>
    <row r="67" spans="1:5" x14ac:dyDescent="0.25">
      <c r="A67" s="70">
        <v>62</v>
      </c>
      <c r="B67" s="70"/>
      <c r="C67" s="7">
        <v>6.8199999999999997E-2</v>
      </c>
      <c r="D67" s="7">
        <v>0.245</v>
      </c>
      <c r="E67" s="7">
        <v>0.36930000000000002</v>
      </c>
    </row>
    <row r="68" spans="1:5" x14ac:dyDescent="0.25">
      <c r="A68" s="70">
        <v>63</v>
      </c>
      <c r="B68" s="70"/>
      <c r="C68" s="7">
        <v>4.5699999999999998E-2</v>
      </c>
      <c r="D68" s="7">
        <v>0.22720000000000001</v>
      </c>
      <c r="E68" s="7">
        <v>0.35470000000000002</v>
      </c>
    </row>
    <row r="69" spans="1:5" x14ac:dyDescent="0.25">
      <c r="A69" s="70">
        <v>64</v>
      </c>
      <c r="B69" s="70"/>
      <c r="C69" s="7">
        <v>2.3E-2</v>
      </c>
      <c r="D69" s="7">
        <v>0.2092</v>
      </c>
      <c r="E69" s="7">
        <v>0.34010000000000001</v>
      </c>
    </row>
    <row r="70" spans="1:5" x14ac:dyDescent="0.25">
      <c r="A70" s="70">
        <v>65</v>
      </c>
      <c r="B70" s="70"/>
      <c r="C70" s="7">
        <v>0</v>
      </c>
      <c r="D70" s="7">
        <v>0.19109999999999999</v>
      </c>
      <c r="E70" s="7">
        <v>0.32529999999999998</v>
      </c>
    </row>
    <row r="71" spans="1:5" x14ac:dyDescent="0.25">
      <c r="A71" s="70">
        <v>66</v>
      </c>
      <c r="B71" s="70"/>
      <c r="C71" s="70"/>
      <c r="D71" s="7">
        <v>0.17180000000000001</v>
      </c>
      <c r="E71" s="7">
        <v>0.31159999999999999</v>
      </c>
    </row>
    <row r="72" spans="1:5" x14ac:dyDescent="0.25">
      <c r="A72" s="70">
        <v>67</v>
      </c>
      <c r="B72" s="70"/>
      <c r="C72" s="70"/>
      <c r="D72" s="7">
        <v>0.15429999999999999</v>
      </c>
      <c r="E72" s="7">
        <v>0.29520000000000002</v>
      </c>
    </row>
    <row r="73" spans="1:5" x14ac:dyDescent="0.25">
      <c r="A73" s="70">
        <v>68</v>
      </c>
      <c r="B73" s="70"/>
      <c r="C73" s="70"/>
      <c r="D73" s="7">
        <v>0.1356</v>
      </c>
      <c r="E73" s="7">
        <v>0.28000000000000003</v>
      </c>
    </row>
    <row r="74" spans="1:5" x14ac:dyDescent="0.25">
      <c r="A74" s="70">
        <v>69</v>
      </c>
      <c r="B74" s="70"/>
      <c r="C74" s="70"/>
      <c r="D74" s="7">
        <v>0.1168</v>
      </c>
      <c r="E74" s="7">
        <v>0.2646</v>
      </c>
    </row>
    <row r="75" spans="1:5" x14ac:dyDescent="0.25">
      <c r="A75" s="70">
        <v>70</v>
      </c>
      <c r="B75" s="70"/>
      <c r="C75" s="70"/>
      <c r="D75" s="7">
        <v>9.7799999999999998E-2</v>
      </c>
      <c r="E75" s="7">
        <v>0.24909999999999999</v>
      </c>
    </row>
    <row r="76" spans="1:5" x14ac:dyDescent="0.25">
      <c r="A76" s="70">
        <v>71</v>
      </c>
      <c r="B76" s="70"/>
      <c r="C76" s="70"/>
      <c r="D76" s="7">
        <v>7.8600000000000003E-2</v>
      </c>
      <c r="E76" s="7">
        <v>0.23350000000000001</v>
      </c>
    </row>
    <row r="77" spans="1:5" x14ac:dyDescent="0.25">
      <c r="A77" s="70">
        <v>72</v>
      </c>
      <c r="B77" s="70"/>
      <c r="C77" s="70"/>
      <c r="D77" s="7">
        <v>5.9200000000000003E-2</v>
      </c>
      <c r="E77" s="7">
        <v>0.2177</v>
      </c>
    </row>
    <row r="78" spans="1:5" x14ac:dyDescent="0.25">
      <c r="A78" s="70">
        <v>73</v>
      </c>
      <c r="B78" s="70"/>
      <c r="C78" s="70"/>
      <c r="D78" s="7">
        <v>3.9600000000000003E-2</v>
      </c>
      <c r="E78" s="7">
        <v>0.20180000000000001</v>
      </c>
    </row>
    <row r="79" spans="1:5" x14ac:dyDescent="0.25">
      <c r="A79" s="70">
        <v>74</v>
      </c>
      <c r="B79" s="70"/>
      <c r="C79" s="70"/>
      <c r="D79" s="7">
        <v>1.9900000000000001E-2</v>
      </c>
      <c r="E79" s="7">
        <v>0.1857</v>
      </c>
    </row>
    <row r="80" spans="1:5" x14ac:dyDescent="0.25">
      <c r="A80" s="70">
        <v>75</v>
      </c>
      <c r="B80" s="70"/>
      <c r="C80" s="70"/>
      <c r="D80" s="7">
        <v>0</v>
      </c>
      <c r="E80" s="7">
        <v>0.1696</v>
      </c>
    </row>
    <row r="81" spans="1:5" x14ac:dyDescent="0.25">
      <c r="A81" s="70">
        <v>76</v>
      </c>
      <c r="B81" s="70"/>
      <c r="C81" s="70"/>
      <c r="D81" s="70"/>
      <c r="E81" s="7">
        <v>0.1532</v>
      </c>
    </row>
    <row r="82" spans="1:5" x14ac:dyDescent="0.25">
      <c r="A82" s="70">
        <v>77</v>
      </c>
      <c r="B82" s="70"/>
      <c r="C82" s="70"/>
      <c r="D82" s="70"/>
      <c r="E82" s="7">
        <v>0.13669999999999999</v>
      </c>
    </row>
    <row r="83" spans="1:5" x14ac:dyDescent="0.25">
      <c r="A83" s="70">
        <v>78</v>
      </c>
      <c r="B83" s="70"/>
      <c r="C83" s="70"/>
      <c r="D83" s="70"/>
      <c r="E83" s="7">
        <v>0.1201</v>
      </c>
    </row>
    <row r="84" spans="1:5" x14ac:dyDescent="0.25">
      <c r="A84" s="70">
        <v>79</v>
      </c>
      <c r="B84" s="70"/>
      <c r="C84" s="70"/>
      <c r="D84" s="70"/>
      <c r="E84" s="7">
        <v>0.10340000000000001</v>
      </c>
    </row>
    <row r="85" spans="1:5" x14ac:dyDescent="0.25">
      <c r="A85" s="70">
        <v>80</v>
      </c>
      <c r="B85" s="70"/>
      <c r="C85" s="70"/>
      <c r="D85" s="70"/>
      <c r="E85" s="7">
        <v>8.6499999999999994E-2</v>
      </c>
    </row>
    <row r="86" spans="1:5" x14ac:dyDescent="0.25">
      <c r="A86" s="70">
        <v>81</v>
      </c>
      <c r="B86" s="70"/>
      <c r="C86" s="70"/>
      <c r="D86" s="70"/>
      <c r="E86" s="7">
        <v>6.9599999999999995E-2</v>
      </c>
    </row>
    <row r="87" spans="1:5" x14ac:dyDescent="0.25">
      <c r="A87" s="70">
        <v>82</v>
      </c>
      <c r="B87" s="70"/>
      <c r="C87" s="70"/>
      <c r="D87" s="70"/>
      <c r="E87" s="7">
        <v>5.2299999999999999E-2</v>
      </c>
    </row>
    <row r="88" spans="1:5" x14ac:dyDescent="0.25">
      <c r="A88" s="70">
        <v>83</v>
      </c>
      <c r="B88" s="70"/>
      <c r="C88" s="70"/>
      <c r="D88" s="70"/>
      <c r="E88" s="7">
        <v>3.5000000000000003E-2</v>
      </c>
    </row>
    <row r="89" spans="1:5" x14ac:dyDescent="0.25">
      <c r="A89" s="70">
        <v>84</v>
      </c>
      <c r="B89" s="70"/>
      <c r="C89" s="70"/>
      <c r="D89" s="70"/>
      <c r="E89" s="7">
        <v>1.7600000000000001E-2</v>
      </c>
    </row>
    <row r="90" spans="1:5" x14ac:dyDescent="0.25">
      <c r="A90" s="70">
        <v>85</v>
      </c>
      <c r="B90" s="70"/>
      <c r="C90" s="70"/>
      <c r="D90" s="70"/>
      <c r="E90" s="7">
        <v>0</v>
      </c>
    </row>
    <row r="91" spans="1:5" ht="29.25" customHeight="1" x14ac:dyDescent="0.25">
      <c r="A91" s="321" t="s">
        <v>181</v>
      </c>
      <c r="B91" s="321"/>
      <c r="C91" s="321"/>
      <c r="D91" s="321"/>
      <c r="E91" s="321"/>
    </row>
    <row r="92" spans="1:5" x14ac:dyDescent="0.25">
      <c r="A92" s="6"/>
      <c r="B92" s="6"/>
      <c r="C92" s="6"/>
      <c r="D92" s="6"/>
      <c r="E92" s="6"/>
    </row>
  </sheetData>
  <mergeCells count="5">
    <mergeCell ref="A1:E1"/>
    <mergeCell ref="A2:E2"/>
    <mergeCell ref="A3:E3"/>
    <mergeCell ref="A4:E4"/>
    <mergeCell ref="A91:E91"/>
  </mergeCells>
  <phoneticPr fontId="4" type="noConversion"/>
  <pageMargins left="0.7" right="0.7" top="0.75" bottom="0.75" header="0.3" footer="0.3"/>
  <pageSetup scale="99" orientation="portrait" r:id="rId1"/>
  <rowBreaks count="1" manualBreakCount="1">
    <brk id="45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56"/>
  <sheetViews>
    <sheetView view="pageBreakPreview" topLeftCell="A34" zoomScaleNormal="100" zoomScaleSheetLayoutView="100" workbookViewId="0">
      <selection activeCell="D8" sqref="D8"/>
    </sheetView>
  </sheetViews>
  <sheetFormatPr baseColWidth="10" defaultRowHeight="15" x14ac:dyDescent="0.25"/>
  <cols>
    <col min="1" max="1" width="10.7109375" style="13" customWidth="1"/>
    <col min="2" max="2" width="8.7109375" style="13" customWidth="1"/>
    <col min="3" max="3" width="8.28515625" style="13" customWidth="1"/>
    <col min="4" max="4" width="8.5703125" style="13" customWidth="1"/>
    <col min="5" max="5" width="9.28515625" style="13" customWidth="1"/>
    <col min="6" max="6" width="10" style="13" customWidth="1"/>
    <col min="7" max="7" width="9.42578125" style="13" customWidth="1"/>
    <col min="8" max="8" width="12.42578125" style="13" customWidth="1"/>
    <col min="9" max="10" width="11.42578125" style="13"/>
    <col min="11" max="11" width="4" style="9" customWidth="1"/>
    <col min="12" max="12" width="4" style="10" customWidth="1"/>
  </cols>
  <sheetData>
    <row r="1" spans="1:12" ht="20.100000000000001" customHeight="1" x14ac:dyDescent="0.25">
      <c r="A1" s="327" t="s">
        <v>76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9"/>
    </row>
    <row r="2" spans="1:12" ht="20.100000000000001" customHeight="1" thickBot="1" x14ac:dyDescent="0.3">
      <c r="A2" s="330" t="s">
        <v>73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2"/>
    </row>
    <row r="3" spans="1:12" ht="21" customHeight="1" thickBot="1" x14ac:dyDescent="0.3">
      <c r="A3" s="324" t="s">
        <v>57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6"/>
    </row>
    <row r="4" spans="1:12" ht="26.25" thickBot="1" x14ac:dyDescent="0.3">
      <c r="A4" s="77" t="s">
        <v>58</v>
      </c>
      <c r="B4" s="78" t="s">
        <v>59</v>
      </c>
      <c r="C4" s="79" t="s">
        <v>60</v>
      </c>
      <c r="D4" s="79" t="s">
        <v>61</v>
      </c>
      <c r="E4" s="79" t="s">
        <v>62</v>
      </c>
      <c r="F4" s="79" t="s">
        <v>63</v>
      </c>
      <c r="G4" s="79" t="s">
        <v>64</v>
      </c>
      <c r="H4" s="79" t="s">
        <v>65</v>
      </c>
      <c r="I4" s="79" t="s">
        <v>66</v>
      </c>
      <c r="J4" s="79" t="s">
        <v>67</v>
      </c>
      <c r="K4" s="322"/>
      <c r="L4" s="323"/>
    </row>
    <row r="5" spans="1:12" x14ac:dyDescent="0.25">
      <c r="A5" s="119"/>
      <c r="B5" s="120">
        <v>1</v>
      </c>
      <c r="C5" s="120">
        <f>1-0.0032</f>
        <v>0.99680000000000002</v>
      </c>
      <c r="D5" s="120">
        <f>1-0.0252</f>
        <v>0.9748</v>
      </c>
      <c r="E5" s="120">
        <f>1-0.0809</f>
        <v>0.91910000000000003</v>
      </c>
      <c r="F5" s="120">
        <f>1-0.1801</f>
        <v>0.81989999999999996</v>
      </c>
      <c r="G5" s="120">
        <f>1-0.332</f>
        <v>0.66799999999999993</v>
      </c>
      <c r="H5" s="120">
        <f>1-0.526</f>
        <v>0.47399999999999998</v>
      </c>
      <c r="I5" s="120">
        <f>1-0.752</f>
        <v>0.248</v>
      </c>
      <c r="J5" s="120">
        <v>0.1</v>
      </c>
      <c r="K5" s="121"/>
      <c r="L5" s="121"/>
    </row>
    <row r="6" spans="1:12" x14ac:dyDescent="0.25">
      <c r="A6" s="116">
        <v>0</v>
      </c>
      <c r="B6" s="117">
        <v>1</v>
      </c>
      <c r="C6" s="118">
        <v>0.99</v>
      </c>
      <c r="D6" s="118">
        <v>0.97499999999999998</v>
      </c>
      <c r="E6" s="118">
        <v>0.92</v>
      </c>
      <c r="F6" s="118">
        <v>0.82</v>
      </c>
      <c r="G6" s="118">
        <v>0.66</v>
      </c>
      <c r="H6" s="118">
        <v>0.47</v>
      </c>
      <c r="I6" s="118">
        <v>0.25</v>
      </c>
      <c r="J6" s="118">
        <v>0.13500000000000001</v>
      </c>
      <c r="K6" s="11"/>
      <c r="L6" s="11"/>
    </row>
    <row r="7" spans="1:12" x14ac:dyDescent="0.25">
      <c r="A7" s="116">
        <v>1</v>
      </c>
      <c r="B7" s="12">
        <f>(1-(A7/L7)^1.4)*1</f>
        <v>0.99710318139767862</v>
      </c>
      <c r="C7" s="12">
        <f>(1-(A7/L7)^1.4)*0.99</f>
        <v>0.98713214958370177</v>
      </c>
      <c r="D7" s="12">
        <f>(1-(K7/L7)^1.4)*0.975</f>
        <v>0.97217560186273666</v>
      </c>
      <c r="E7" s="12">
        <f>(1-((K7/L7)^1.4))*0.92</f>
        <v>0.91733492688586438</v>
      </c>
      <c r="F7" s="12">
        <f>(1-((K7/L7)^1.4))*0.82</f>
        <v>0.81762460874609644</v>
      </c>
      <c r="G7" s="12">
        <v>0.65810000000000002</v>
      </c>
      <c r="H7" s="12">
        <f>(1-((K7/L7)^1.4))*0.47</f>
        <v>0.46863849525690893</v>
      </c>
      <c r="I7" s="12">
        <f>(1-(K7/L7)^1.4)*0.25</f>
        <v>0.24927579534941965</v>
      </c>
      <c r="J7" s="12">
        <f>(1-((A7/L7)^1.4))*0.135</f>
        <v>0.13460892948868663</v>
      </c>
      <c r="K7" s="11">
        <v>1</v>
      </c>
      <c r="L7" s="11">
        <v>65</v>
      </c>
    </row>
    <row r="8" spans="1:12" x14ac:dyDescent="0.25">
      <c r="A8" s="116">
        <v>2</v>
      </c>
      <c r="B8" s="12">
        <f>(1-(A8/L8)^1.4)*1</f>
        <v>0.99235524987632573</v>
      </c>
      <c r="C8" s="12" t="s">
        <v>190</v>
      </c>
      <c r="D8" s="12">
        <f>(1-(K8/L8)^1.4)*0.975</f>
        <v>0.96754636862941756</v>
      </c>
      <c r="E8" s="12">
        <f t="shared" ref="E8:E55" si="0">(1-((K8/L8)^1.4))*0.92</f>
        <v>0.91296682988621969</v>
      </c>
      <c r="F8" s="12">
        <f t="shared" ref="F8:F56" si="1">(1-((K8/L8)^1.4))*0.82</f>
        <v>0.81373130489858703</v>
      </c>
      <c r="G8" s="12">
        <v>0.65739999999999998</v>
      </c>
      <c r="H8" s="12">
        <f t="shared" ref="H8:H56" si="2">(1-((K8/L8)^1.4))*0.47</f>
        <v>0.46640696744187304</v>
      </c>
      <c r="I8" s="12">
        <f>(1-(K8/L8)^1.4)*0.25</f>
        <v>0.24808881246908143</v>
      </c>
      <c r="J8" s="12">
        <f>(1-((A8/L8)^1.4))*0.135</f>
        <v>0.13396795873330397</v>
      </c>
      <c r="K8" s="11">
        <v>2</v>
      </c>
      <c r="L8" s="11">
        <v>65</v>
      </c>
    </row>
    <row r="9" spans="1:12" x14ac:dyDescent="0.25">
      <c r="A9" s="116">
        <v>3</v>
      </c>
      <c r="B9" s="12">
        <f>(1-(A9/L9)^1.4)*1</f>
        <v>0.98651375462065571</v>
      </c>
      <c r="C9" s="12">
        <f>(1-(A9/L9)^1.4)*0.99</f>
        <v>0.97664861707444917</v>
      </c>
      <c r="D9" s="12">
        <f t="shared" ref="D9:D56" si="3">(1-(K9/L9)^1.4)*0.975</f>
        <v>0.96185091075513929</v>
      </c>
      <c r="E9" s="12">
        <f t="shared" si="0"/>
        <v>0.90759265425100333</v>
      </c>
      <c r="F9" s="12">
        <f t="shared" si="1"/>
        <v>0.80894127878893762</v>
      </c>
      <c r="G9" s="12">
        <v>0.65190000000000003</v>
      </c>
      <c r="H9" s="12">
        <f t="shared" si="2"/>
        <v>0.46366146467170816</v>
      </c>
      <c r="I9" s="12">
        <f>(1-(K9/L9)^1.4)*0.25</f>
        <v>0.24662843865516393</v>
      </c>
      <c r="J9" s="12">
        <f t="shared" ref="J9:J56" si="4">(1-((A9/L9)^1.4))*0.135</f>
        <v>0.13317935687378854</v>
      </c>
      <c r="K9" s="11">
        <v>3</v>
      </c>
      <c r="L9" s="11">
        <v>65</v>
      </c>
    </row>
    <row r="10" spans="1:12" x14ac:dyDescent="0.25">
      <c r="A10" s="116">
        <v>4</v>
      </c>
      <c r="B10" s="12">
        <f>(1-(A10/L10)^1.4)*1</f>
        <v>0.97982538347185943</v>
      </c>
      <c r="C10" s="12">
        <f t="shared" ref="C10:C47" si="5">(1-(A10/L10)^1.4)*0.99</f>
        <v>0.97002712963714088</v>
      </c>
      <c r="D10" s="12">
        <f t="shared" si="3"/>
        <v>0.95532974888506295</v>
      </c>
      <c r="E10" s="12">
        <f t="shared" si="0"/>
        <v>0.90143935279411069</v>
      </c>
      <c r="F10" s="12">
        <f t="shared" si="1"/>
        <v>0.80345681444692474</v>
      </c>
      <c r="G10" s="12">
        <v>0.6462</v>
      </c>
      <c r="H10" s="12">
        <f t="shared" si="2"/>
        <v>0.4605179302317739</v>
      </c>
      <c r="I10" s="12">
        <f t="shared" ref="I10:I32" si="6">(1-(K10/L10)^1.4)*0.25</f>
        <v>0.24495634586796486</v>
      </c>
      <c r="J10" s="12">
        <f t="shared" si="4"/>
        <v>0.13227642676870102</v>
      </c>
      <c r="K10" s="11">
        <v>4</v>
      </c>
      <c r="L10" s="11">
        <v>65</v>
      </c>
    </row>
    <row r="11" spans="1:12" x14ac:dyDescent="0.25">
      <c r="A11" s="116">
        <v>5</v>
      </c>
      <c r="B11" s="12">
        <f>(1-(A11/L11)^1.4)*1</f>
        <v>0.97242729928972738</v>
      </c>
      <c r="C11" s="12">
        <f t="shared" si="5"/>
        <v>0.96270302629683013</v>
      </c>
      <c r="D11" s="12">
        <f t="shared" si="3"/>
        <v>0.94811661680748416</v>
      </c>
      <c r="E11" s="12">
        <f t="shared" si="0"/>
        <v>0.89463311534654921</v>
      </c>
      <c r="F11" s="12">
        <f t="shared" si="1"/>
        <v>0.79739038541757645</v>
      </c>
      <c r="G11" s="12">
        <v>0.64029999999999998</v>
      </c>
      <c r="H11" s="12">
        <f t="shared" si="2"/>
        <v>0.45704083066617185</v>
      </c>
      <c r="I11" s="12">
        <f t="shared" si="6"/>
        <v>0.24310682482243184</v>
      </c>
      <c r="J11" s="12">
        <f t="shared" si="4"/>
        <v>0.13127768540411319</v>
      </c>
      <c r="K11" s="11">
        <v>5</v>
      </c>
      <c r="L11" s="11">
        <v>65</v>
      </c>
    </row>
    <row r="12" spans="1:12" x14ac:dyDescent="0.25">
      <c r="A12" s="116">
        <v>6</v>
      </c>
      <c r="B12" s="12">
        <f t="shared" ref="B12:B19" si="7">(1-(A12/L12)^1.4)*1</f>
        <v>0.96440958507066155</v>
      </c>
      <c r="C12" s="12">
        <f t="shared" si="5"/>
        <v>0.95476548921995497</v>
      </c>
      <c r="D12" s="12">
        <f t="shared" si="3"/>
        <v>0.94029934544389504</v>
      </c>
      <c r="E12" s="12">
        <f t="shared" si="0"/>
        <v>0.88725681826500868</v>
      </c>
      <c r="F12" s="12">
        <f t="shared" si="1"/>
        <v>0.79081585975794244</v>
      </c>
      <c r="G12" s="12">
        <v>0.63429999999999997</v>
      </c>
      <c r="H12" s="12">
        <f t="shared" si="2"/>
        <v>0.45327250498321092</v>
      </c>
      <c r="I12" s="12">
        <f t="shared" si="6"/>
        <v>0.24110239626766539</v>
      </c>
      <c r="J12" s="12">
        <f t="shared" si="4"/>
        <v>0.13019529398453933</v>
      </c>
      <c r="K12" s="11">
        <v>6</v>
      </c>
      <c r="L12" s="11">
        <v>65</v>
      </c>
    </row>
    <row r="13" spans="1:12" x14ac:dyDescent="0.25">
      <c r="A13" s="116">
        <v>7</v>
      </c>
      <c r="B13" s="12">
        <f t="shared" si="7"/>
        <v>0.95583700108810132</v>
      </c>
      <c r="C13" s="12">
        <f t="shared" si="5"/>
        <v>0.94627863107722032</v>
      </c>
      <c r="D13" s="12">
        <f t="shared" si="3"/>
        <v>0.93194107606089882</v>
      </c>
      <c r="E13" s="12">
        <f t="shared" si="0"/>
        <v>0.8793700410010532</v>
      </c>
      <c r="F13" s="12">
        <f t="shared" si="1"/>
        <v>0.78378634089224308</v>
      </c>
      <c r="G13" s="12">
        <v>0.62819999999999998</v>
      </c>
      <c r="H13" s="12">
        <f t="shared" si="2"/>
        <v>0.4492433905114076</v>
      </c>
      <c r="I13" s="12">
        <f t="shared" si="6"/>
        <v>0.23895925027202533</v>
      </c>
      <c r="J13" s="12">
        <f t="shared" si="4"/>
        <v>0.12903799514689368</v>
      </c>
      <c r="K13" s="11">
        <v>7</v>
      </c>
      <c r="L13" s="11">
        <v>65</v>
      </c>
    </row>
    <row r="14" spans="1:12" x14ac:dyDescent="0.25">
      <c r="A14" s="116">
        <v>8</v>
      </c>
      <c r="B14" s="12">
        <f t="shared" si="7"/>
        <v>0.94675886778861795</v>
      </c>
      <c r="C14" s="12">
        <f t="shared" si="5"/>
        <v>0.93729127911073173</v>
      </c>
      <c r="D14" s="12">
        <f t="shared" si="3"/>
        <v>0.92308989609390246</v>
      </c>
      <c r="E14" s="12">
        <f t="shared" si="0"/>
        <v>0.87101815836552854</v>
      </c>
      <c r="F14" s="12">
        <f t="shared" si="1"/>
        <v>0.77634227158666669</v>
      </c>
      <c r="G14" s="12">
        <v>0.62180000000000002</v>
      </c>
      <c r="H14" s="12">
        <f t="shared" si="2"/>
        <v>0.44497666786065043</v>
      </c>
      <c r="I14" s="12">
        <f t="shared" si="6"/>
        <v>0.23668971694715449</v>
      </c>
      <c r="J14" s="12">
        <f t="shared" si="4"/>
        <v>0.12781244715146342</v>
      </c>
      <c r="K14" s="11">
        <v>8</v>
      </c>
      <c r="L14" s="11">
        <v>65</v>
      </c>
    </row>
    <row r="15" spans="1:12" x14ac:dyDescent="0.25">
      <c r="A15" s="116">
        <v>9</v>
      </c>
      <c r="B15" s="12">
        <f t="shared" si="7"/>
        <v>0.93721428939798412</v>
      </c>
      <c r="C15" s="12">
        <f t="shared" si="5"/>
        <v>0.92784214650400432</v>
      </c>
      <c r="D15" s="12">
        <f t="shared" si="3"/>
        <v>0.91378393216303455</v>
      </c>
      <c r="E15" s="12">
        <f t="shared" si="0"/>
        <v>0.86223714624614545</v>
      </c>
      <c r="F15" s="12">
        <f t="shared" si="1"/>
        <v>0.76851571730634693</v>
      </c>
      <c r="G15" s="12">
        <v>0.61539999999999995</v>
      </c>
      <c r="H15" s="12">
        <f t="shared" si="2"/>
        <v>0.44049071601705253</v>
      </c>
      <c r="I15" s="12">
        <f t="shared" si="6"/>
        <v>0.23430357234949603</v>
      </c>
      <c r="J15" s="12">
        <f>(1-((A15/L15)^1.4))*0.135</f>
        <v>0.12652392906872786</v>
      </c>
      <c r="K15" s="11">
        <v>9</v>
      </c>
      <c r="L15" s="11">
        <v>65</v>
      </c>
    </row>
    <row r="16" spans="1:12" x14ac:dyDescent="0.25">
      <c r="A16" s="116">
        <v>10</v>
      </c>
      <c r="B16" s="12">
        <f t="shared" si="7"/>
        <v>0.92723520658284386</v>
      </c>
      <c r="C16" s="12">
        <f t="shared" si="5"/>
        <v>0.91796285451701543</v>
      </c>
      <c r="D16" s="12">
        <f t="shared" si="3"/>
        <v>0.90405432641827277</v>
      </c>
      <c r="E16" s="12">
        <f t="shared" si="0"/>
        <v>0.85305639005621636</v>
      </c>
      <c r="F16" s="12">
        <f t="shared" si="1"/>
        <v>0.76033286939793188</v>
      </c>
      <c r="G16" s="12">
        <v>0.60870000000000002</v>
      </c>
      <c r="H16" s="12">
        <f t="shared" si="2"/>
        <v>0.43580054709393656</v>
      </c>
      <c r="I16" s="12">
        <f t="shared" si="6"/>
        <v>0.23180880164571097</v>
      </c>
      <c r="J16" s="12">
        <f t="shared" si="4"/>
        <v>0.12517675288868393</v>
      </c>
      <c r="K16" s="11">
        <v>10</v>
      </c>
      <c r="L16" s="11">
        <v>65</v>
      </c>
    </row>
    <row r="17" spans="1:12" x14ac:dyDescent="0.25">
      <c r="A17" s="116">
        <v>11</v>
      </c>
      <c r="B17" s="12">
        <f t="shared" si="7"/>
        <v>0.916848313916511</v>
      </c>
      <c r="C17" s="12">
        <f>(1-(A17/L17)^1.4)*0.99</f>
        <v>0.90767983077734593</v>
      </c>
      <c r="D17" s="12">
        <f t="shared" si="3"/>
        <v>0.89392710606859815</v>
      </c>
      <c r="E17" s="12">
        <f t="shared" si="0"/>
        <v>0.84350044880319019</v>
      </c>
      <c r="F17" s="12">
        <f t="shared" si="1"/>
        <v>0.75181561741153902</v>
      </c>
      <c r="G17" s="12">
        <v>0.60189999999999999</v>
      </c>
      <c r="H17" s="12">
        <f t="shared" si="2"/>
        <v>0.43091870754076017</v>
      </c>
      <c r="I17" s="12">
        <f t="shared" si="6"/>
        <v>0.22921207847912775</v>
      </c>
      <c r="J17" s="12">
        <f t="shared" si="4"/>
        <v>0.12377452237872899</v>
      </c>
      <c r="K17" s="11">
        <v>11</v>
      </c>
      <c r="L17" s="11">
        <v>65</v>
      </c>
    </row>
    <row r="18" spans="1:12" x14ac:dyDescent="0.25">
      <c r="A18" s="116">
        <v>12</v>
      </c>
      <c r="B18" s="12">
        <f t="shared" si="7"/>
        <v>0.90607633190609638</v>
      </c>
      <c r="C18" s="12">
        <f t="shared" si="5"/>
        <v>0.89701556858703535</v>
      </c>
      <c r="D18" s="12">
        <f t="shared" si="3"/>
        <v>0.88342442360844398</v>
      </c>
      <c r="E18" s="12">
        <f t="shared" si="0"/>
        <v>0.83359022535360872</v>
      </c>
      <c r="F18" s="12">
        <f t="shared" si="1"/>
        <v>0.742982592162999</v>
      </c>
      <c r="G18" s="12">
        <v>0.59499999999999997</v>
      </c>
      <c r="H18" s="12">
        <f t="shared" si="2"/>
        <v>0.42585587599586527</v>
      </c>
      <c r="I18" s="12">
        <f t="shared" si="6"/>
        <v>0.22651908297652409</v>
      </c>
      <c r="J18" s="12">
        <f t="shared" si="4"/>
        <v>0.12232030480732302</v>
      </c>
      <c r="K18" s="11">
        <v>12</v>
      </c>
      <c r="L18" s="11">
        <v>65</v>
      </c>
    </row>
    <row r="19" spans="1:12" x14ac:dyDescent="0.25">
      <c r="A19" s="116">
        <v>13</v>
      </c>
      <c r="B19" s="12">
        <f t="shared" si="7"/>
        <v>0.89493888782384934</v>
      </c>
      <c r="C19" s="12">
        <f t="shared" si="5"/>
        <v>0.88598949894561085</v>
      </c>
      <c r="D19" s="12">
        <f t="shared" si="3"/>
        <v>0.87256541562825307</v>
      </c>
      <c r="E19" s="12">
        <f t="shared" si="0"/>
        <v>0.82334377679794146</v>
      </c>
      <c r="F19" s="12">
        <f t="shared" si="1"/>
        <v>0.7338498880155564</v>
      </c>
      <c r="G19" s="12">
        <v>0.58779999999999999</v>
      </c>
      <c r="H19" s="12">
        <f t="shared" si="2"/>
        <v>0.42062127727720916</v>
      </c>
      <c r="I19" s="12">
        <f t="shared" si="6"/>
        <v>0.22373472195596233</v>
      </c>
      <c r="J19" s="12">
        <f t="shared" si="4"/>
        <v>0.12081674985621967</v>
      </c>
      <c r="K19" s="11">
        <v>13</v>
      </c>
      <c r="L19" s="11">
        <v>65</v>
      </c>
    </row>
    <row r="20" spans="1:12" x14ac:dyDescent="0.25">
      <c r="A20" s="116">
        <v>14</v>
      </c>
      <c r="B20" s="12">
        <f>(1-(A20/L20)^1.4)*1</f>
        <v>0.88345314714458989</v>
      </c>
      <c r="C20" s="12">
        <f t="shared" si="5"/>
        <v>0.87461861567314403</v>
      </c>
      <c r="D20" s="12">
        <f t="shared" si="3"/>
        <v>0.86136681846597507</v>
      </c>
      <c r="E20" s="12">
        <f t="shared" si="0"/>
        <v>0.81277689537302278</v>
      </c>
      <c r="F20" s="12">
        <f t="shared" si="1"/>
        <v>0.72443158065856361</v>
      </c>
      <c r="G20" s="12">
        <v>0.5806</v>
      </c>
      <c r="H20" s="12">
        <f t="shared" si="2"/>
        <v>0.41522297915795725</v>
      </c>
      <c r="I20" s="12">
        <f t="shared" si="6"/>
        <v>0.22086328678614747</v>
      </c>
      <c r="J20" s="12">
        <f t="shared" si="4"/>
        <v>0.11926617486451964</v>
      </c>
      <c r="K20" s="11">
        <v>14</v>
      </c>
      <c r="L20" s="11">
        <v>65</v>
      </c>
    </row>
    <row r="21" spans="1:12" x14ac:dyDescent="0.25">
      <c r="A21" s="116">
        <v>15</v>
      </c>
      <c r="B21" s="12">
        <f>(1-(A21/L21)^1.4)*1</f>
        <v>0.87163427932561177</v>
      </c>
      <c r="C21" s="12">
        <f t="shared" si="5"/>
        <v>0.8629179365323556</v>
      </c>
      <c r="D21" s="12">
        <f t="shared" si="3"/>
        <v>0.84984342234247146</v>
      </c>
      <c r="E21" s="12">
        <f t="shared" si="0"/>
        <v>0.80190353697956285</v>
      </c>
      <c r="F21" s="12">
        <f t="shared" si="1"/>
        <v>0.71474010904700158</v>
      </c>
      <c r="G21" s="12">
        <v>0.57310000000000005</v>
      </c>
      <c r="H21" s="12">
        <f t="shared" si="2"/>
        <v>0.40966811128303748</v>
      </c>
      <c r="I21" s="12">
        <f t="shared" si="6"/>
        <v>0.21790856983140294</v>
      </c>
      <c r="J21" s="12">
        <f>(1-((A21/L21)^1.4))*0.135</f>
        <v>0.1176706277089576</v>
      </c>
      <c r="K21" s="11">
        <v>15</v>
      </c>
      <c r="L21" s="11">
        <v>65</v>
      </c>
    </row>
    <row r="22" spans="1:12" x14ac:dyDescent="0.25">
      <c r="A22" s="116">
        <v>16</v>
      </c>
      <c r="B22" s="12">
        <f t="shared" ref="B22:B27" si="8">(1-(A22/L22)^1.4)*1</f>
        <v>0.85949580973715167</v>
      </c>
      <c r="C22" s="12">
        <f t="shared" si="5"/>
        <v>0.85090085163978013</v>
      </c>
      <c r="D22" s="12">
        <f t="shared" si="3"/>
        <v>0.83800841449372288</v>
      </c>
      <c r="E22" s="12">
        <f t="shared" si="0"/>
        <v>0.79073614495817957</v>
      </c>
      <c r="F22" s="12">
        <f t="shared" si="1"/>
        <v>0.70478656398446438</v>
      </c>
      <c r="G22" s="12">
        <v>0.5655</v>
      </c>
      <c r="H22" s="12">
        <f t="shared" si="2"/>
        <v>0.40396303057646127</v>
      </c>
      <c r="I22" s="12">
        <f t="shared" si="6"/>
        <v>0.21487395243428792</v>
      </c>
      <c r="J22" s="12">
        <f t="shared" si="4"/>
        <v>0.11603193431451549</v>
      </c>
      <c r="K22" s="11">
        <v>16</v>
      </c>
      <c r="L22" s="11">
        <v>65</v>
      </c>
    </row>
    <row r="23" spans="1:12" x14ac:dyDescent="0.25">
      <c r="A23" s="116">
        <v>17</v>
      </c>
      <c r="B23" s="12">
        <f t="shared" si="8"/>
        <v>0.84704989106743633</v>
      </c>
      <c r="C23" s="12">
        <f t="shared" si="5"/>
        <v>0.83857939215676192</v>
      </c>
      <c r="D23" s="12">
        <f t="shared" si="3"/>
        <v>0.82587364379075046</v>
      </c>
      <c r="E23" s="12">
        <f t="shared" si="0"/>
        <v>0.77928589978204144</v>
      </c>
      <c r="F23" s="12">
        <f t="shared" si="1"/>
        <v>0.6945809106752977</v>
      </c>
      <c r="G23" s="12">
        <v>0.55779999999999996</v>
      </c>
      <c r="H23" s="12">
        <f t="shared" si="2"/>
        <v>0.39811344880169508</v>
      </c>
      <c r="I23" s="12">
        <f t="shared" si="6"/>
        <v>0.21176247276685908</v>
      </c>
      <c r="J23" s="12">
        <f t="shared" si="4"/>
        <v>0.11435173529410392</v>
      </c>
      <c r="K23" s="11">
        <v>17</v>
      </c>
      <c r="L23" s="11">
        <v>65</v>
      </c>
    </row>
    <row r="24" spans="1:12" x14ac:dyDescent="0.25">
      <c r="A24" s="116">
        <v>18</v>
      </c>
      <c r="B24" s="12">
        <f t="shared" si="8"/>
        <v>0.83430751635428491</v>
      </c>
      <c r="C24" s="12">
        <f t="shared" si="5"/>
        <v>0.82596444119074208</v>
      </c>
      <c r="D24" s="12">
        <f t="shared" si="3"/>
        <v>0.81344982844542779</v>
      </c>
      <c r="E24" s="12">
        <f t="shared" si="0"/>
        <v>0.7675629150459421</v>
      </c>
      <c r="F24" s="12">
        <f t="shared" si="1"/>
        <v>0.68413216341051353</v>
      </c>
      <c r="G24" s="12">
        <v>0.54990000000000006</v>
      </c>
      <c r="H24" s="12">
        <f t="shared" si="2"/>
        <v>0.39212453268651387</v>
      </c>
      <c r="I24" s="12">
        <f t="shared" si="6"/>
        <v>0.20857687908857123</v>
      </c>
      <c r="J24" s="12">
        <f t="shared" si="4"/>
        <v>0.11263151470782846</v>
      </c>
      <c r="K24" s="11">
        <v>18</v>
      </c>
      <c r="L24" s="11">
        <v>65</v>
      </c>
    </row>
    <row r="25" spans="1:12" x14ac:dyDescent="0.25">
      <c r="A25" s="116">
        <v>19</v>
      </c>
      <c r="B25" s="12">
        <f t="shared" si="8"/>
        <v>0.82127868879082289</v>
      </c>
      <c r="C25" s="12">
        <f>(1-(A25/L25)^1.4)*0.99</f>
        <v>0.81306590190291461</v>
      </c>
      <c r="D25" s="12">
        <f t="shared" si="3"/>
        <v>0.80074672157105231</v>
      </c>
      <c r="E25" s="12">
        <f t="shared" si="0"/>
        <v>0.75557639368755714</v>
      </c>
      <c r="F25" s="12">
        <f t="shared" si="1"/>
        <v>0.67344852480847472</v>
      </c>
      <c r="G25" s="12">
        <v>0.54179999999999995</v>
      </c>
      <c r="H25" s="12">
        <f t="shared" si="2"/>
        <v>0.38600098373168673</v>
      </c>
      <c r="I25" s="12">
        <f t="shared" si="6"/>
        <v>0.20531967219770572</v>
      </c>
      <c r="J25" s="12">
        <f t="shared" si="4"/>
        <v>0.11087262298676109</v>
      </c>
      <c r="K25" s="11">
        <v>19</v>
      </c>
      <c r="L25" s="11">
        <v>65</v>
      </c>
    </row>
    <row r="26" spans="1:12" x14ac:dyDescent="0.25">
      <c r="A26" s="116">
        <v>20</v>
      </c>
      <c r="B26" s="12">
        <f t="shared" si="8"/>
        <v>0.80797255892061415</v>
      </c>
      <c r="C26" s="12">
        <f t="shared" si="5"/>
        <v>0.79989283333140804</v>
      </c>
      <c r="D26" s="12">
        <f t="shared" si="3"/>
        <v>0.78777324494759882</v>
      </c>
      <c r="E26" s="12">
        <f>(1-((K26/L26)^1.4))*0.92</f>
        <v>0.74333475420696504</v>
      </c>
      <c r="F26" s="12">
        <f t="shared" si="1"/>
        <v>0.66253749831490361</v>
      </c>
      <c r="G26" s="12">
        <v>0.53359999999999996</v>
      </c>
      <c r="H26" s="12">
        <f>(1-((K26/L26)^1.4))*0.47</f>
        <v>0.37974710269268863</v>
      </c>
      <c r="I26" s="12">
        <f t="shared" si="6"/>
        <v>0.20199313973015354</v>
      </c>
      <c r="J26" s="12">
        <f t="shared" si="4"/>
        <v>0.10907629545428292</v>
      </c>
      <c r="K26" s="11">
        <v>20</v>
      </c>
      <c r="L26" s="11">
        <v>65</v>
      </c>
    </row>
    <row r="27" spans="1:12" x14ac:dyDescent="0.25">
      <c r="A27" s="116">
        <v>21</v>
      </c>
      <c r="B27" s="12">
        <f t="shared" si="8"/>
        <v>0.79439753682322345</v>
      </c>
      <c r="C27" s="12">
        <f t="shared" si="5"/>
        <v>0.78645356145499123</v>
      </c>
      <c r="D27" s="12">
        <f t="shared" si="3"/>
        <v>0.7745375984026428</v>
      </c>
      <c r="E27" s="12">
        <f t="shared" si="0"/>
        <v>0.73084573387736562</v>
      </c>
      <c r="F27" s="12">
        <f t="shared" si="1"/>
        <v>0.65140598019504314</v>
      </c>
      <c r="G27" s="12">
        <v>0.5252</v>
      </c>
      <c r="H27" s="12">
        <f t="shared" si="2"/>
        <v>0.37336684230691503</v>
      </c>
      <c r="I27" s="12">
        <f t="shared" si="6"/>
        <v>0.19859938420580586</v>
      </c>
      <c r="J27" s="12">
        <f t="shared" si="4"/>
        <v>0.10724366747113517</v>
      </c>
      <c r="K27" s="11">
        <v>21</v>
      </c>
      <c r="L27" s="11">
        <v>65</v>
      </c>
    </row>
    <row r="28" spans="1:12" x14ac:dyDescent="0.25">
      <c r="A28" s="116">
        <v>22</v>
      </c>
      <c r="B28" s="12">
        <f>(1-(A28/L28)^1.4)*1</f>
        <v>0.78056138483746385</v>
      </c>
      <c r="C28" s="12">
        <f t="shared" si="5"/>
        <v>0.77275577098908921</v>
      </c>
      <c r="D28" s="12">
        <f t="shared" si="3"/>
        <v>0.76104735021652725</v>
      </c>
      <c r="E28" s="12">
        <f t="shared" si="0"/>
        <v>0.71811647405046675</v>
      </c>
      <c r="F28" s="12">
        <f t="shared" si="1"/>
        <v>0.64006033556672026</v>
      </c>
      <c r="G28" s="12">
        <v>0.51670000000000005</v>
      </c>
      <c r="H28" s="12">
        <f t="shared" si="2"/>
        <v>0.36686385087360801</v>
      </c>
      <c r="I28" s="12">
        <f t="shared" si="6"/>
        <v>0.19514034620936596</v>
      </c>
      <c r="J28" s="12">
        <f>(1-((A28/L28)^1.4))*0.135</f>
        <v>0.10537578695305763</v>
      </c>
      <c r="K28" s="11">
        <v>22</v>
      </c>
      <c r="L28" s="11">
        <v>65</v>
      </c>
    </row>
    <row r="29" spans="1:12" x14ac:dyDescent="0.25">
      <c r="A29" s="116">
        <v>23</v>
      </c>
      <c r="B29" s="12">
        <f>(1-(A29/L29)^1.4)*1</f>
        <v>0.76647129493998845</v>
      </c>
      <c r="C29" s="12">
        <f t="shared" si="5"/>
        <v>0.75880658199058859</v>
      </c>
      <c r="D29" s="12">
        <f t="shared" si="3"/>
        <v>0.7473095125664887</v>
      </c>
      <c r="E29" s="12">
        <f t="shared" si="0"/>
        <v>0.70515359134478939</v>
      </c>
      <c r="F29" s="12">
        <f t="shared" si="1"/>
        <v>0.62850646185079051</v>
      </c>
      <c r="G29" s="12">
        <v>0.50800000000000001</v>
      </c>
      <c r="H29" s="12">
        <f t="shared" si="2"/>
        <v>0.36024150862179455</v>
      </c>
      <c r="I29" s="12">
        <f t="shared" si="6"/>
        <v>0.19161782373499711</v>
      </c>
      <c r="J29" s="12">
        <f t="shared" si="4"/>
        <v>0.10347362481689845</v>
      </c>
      <c r="K29" s="11">
        <v>23</v>
      </c>
      <c r="L29" s="11">
        <v>65</v>
      </c>
    </row>
    <row r="30" spans="1:12" x14ac:dyDescent="0.25">
      <c r="A30" s="116">
        <v>24</v>
      </c>
      <c r="B30" s="12">
        <f t="shared" ref="B30:B37" si="9">(1-(A30/L30)^1.4)*1</f>
        <v>0.75213395388257298</v>
      </c>
      <c r="C30" s="12">
        <f t="shared" si="5"/>
        <v>0.74461261434374726</v>
      </c>
      <c r="D30" s="12">
        <f t="shared" si="3"/>
        <v>0.73333060503550862</v>
      </c>
      <c r="E30" s="12">
        <f t="shared" si="0"/>
        <v>0.6919632375719672</v>
      </c>
      <c r="F30" s="12">
        <f t="shared" si="1"/>
        <v>0.61674984218370976</v>
      </c>
      <c r="G30" s="12">
        <v>0.49909999999999999</v>
      </c>
      <c r="H30" s="12">
        <f t="shared" si="2"/>
        <v>0.35350295832480927</v>
      </c>
      <c r="I30" s="12">
        <f t="shared" si="6"/>
        <v>0.18803348847064325</v>
      </c>
      <c r="J30" s="12">
        <f t="shared" si="4"/>
        <v>0.10153808377414736</v>
      </c>
      <c r="K30" s="11">
        <v>24</v>
      </c>
      <c r="L30" s="11">
        <v>65</v>
      </c>
    </row>
    <row r="31" spans="1:12" x14ac:dyDescent="0.25">
      <c r="A31" s="116">
        <v>25</v>
      </c>
      <c r="B31" s="12">
        <f t="shared" si="9"/>
        <v>0.73755559845927743</v>
      </c>
      <c r="C31" s="12">
        <f t="shared" si="5"/>
        <v>0.7301800424746846</v>
      </c>
      <c r="D31" s="12">
        <f t="shared" si="3"/>
        <v>0.71911670849779552</v>
      </c>
      <c r="E31" s="12">
        <f t="shared" si="0"/>
        <v>0.67855115058253523</v>
      </c>
      <c r="F31" s="12">
        <f t="shared" si="1"/>
        <v>0.60479559073660749</v>
      </c>
      <c r="G31" s="12">
        <v>0.49009999999999998</v>
      </c>
      <c r="H31" s="12">
        <f t="shared" si="2"/>
        <v>0.34665113127586039</v>
      </c>
      <c r="I31" s="12">
        <f t="shared" si="6"/>
        <v>0.18438889961481936</v>
      </c>
      <c r="J31" s="12">
        <f>(1-((A31/L31)^1.4))*0.135</f>
        <v>9.9570005792002453E-2</v>
      </c>
      <c r="K31" s="11">
        <v>25</v>
      </c>
      <c r="L31" s="11">
        <v>65</v>
      </c>
    </row>
    <row r="32" spans="1:12" x14ac:dyDescent="0.25">
      <c r="A32" s="116">
        <v>26</v>
      </c>
      <c r="B32" s="12">
        <f t="shared" si="9"/>
        <v>0.7227420627379415</v>
      </c>
      <c r="C32" s="12">
        <f t="shared" si="5"/>
        <v>0.71551464211056204</v>
      </c>
      <c r="D32" s="12">
        <f t="shared" si="3"/>
        <v>0.70467351116949295</v>
      </c>
      <c r="E32" s="12">
        <f t="shared" si="0"/>
        <v>0.66492269771890622</v>
      </c>
      <c r="F32" s="12">
        <f t="shared" si="1"/>
        <v>0.592648491445112</v>
      </c>
      <c r="G32" s="12">
        <v>0.48099999999999998</v>
      </c>
      <c r="H32" s="12">
        <f t="shared" si="2"/>
        <v>0.33968876948683246</v>
      </c>
      <c r="I32" s="12">
        <f t="shared" si="6"/>
        <v>0.18068551568448538</v>
      </c>
      <c r="J32" s="12">
        <f t="shared" si="4"/>
        <v>9.7570178469622112E-2</v>
      </c>
      <c r="K32" s="11">
        <v>26</v>
      </c>
      <c r="L32" s="11">
        <v>65</v>
      </c>
    </row>
    <row r="33" spans="1:12" x14ac:dyDescent="0.25">
      <c r="A33" s="116">
        <v>27</v>
      </c>
      <c r="B33" s="12">
        <f t="shared" si="9"/>
        <v>0.70769881869139295</v>
      </c>
      <c r="C33" s="12">
        <f>(1-(A33/L33)^1.4)*0.99</f>
        <v>0.70062183050447902</v>
      </c>
      <c r="D33" s="12">
        <f t="shared" si="3"/>
        <v>0.69000634822410811</v>
      </c>
      <c r="E33" s="12">
        <f t="shared" si="0"/>
        <v>0.65108291319608158</v>
      </c>
      <c r="F33" s="12">
        <f t="shared" si="1"/>
        <v>0.58031303132694223</v>
      </c>
      <c r="G33" s="12">
        <v>0.47160000000000002</v>
      </c>
      <c r="H33" s="12">
        <f t="shared" si="2"/>
        <v>0.33261844478495467</v>
      </c>
      <c r="I33" s="12">
        <f>(1-(K33/L33)^1.4)*0.25</f>
        <v>0.17692470467284824</v>
      </c>
      <c r="J33" s="12">
        <f t="shared" si="4"/>
        <v>9.5539340523338054E-2</v>
      </c>
      <c r="K33" s="11">
        <v>27</v>
      </c>
      <c r="L33" s="11">
        <v>65</v>
      </c>
    </row>
    <row r="34" spans="1:12" x14ac:dyDescent="0.25">
      <c r="A34" s="116">
        <v>28</v>
      </c>
      <c r="B34" s="12">
        <f t="shared" si="9"/>
        <v>0.69243101136320384</v>
      </c>
      <c r="C34" s="12">
        <f t="shared" si="5"/>
        <v>0.6855067012495718</v>
      </c>
      <c r="D34" s="12">
        <f t="shared" si="3"/>
        <v>0.67512023607912375</v>
      </c>
      <c r="E34" s="12">
        <f t="shared" si="0"/>
        <v>0.63703653045414754</v>
      </c>
      <c r="F34" s="12">
        <f t="shared" si="1"/>
        <v>0.56779342931782717</v>
      </c>
      <c r="G34" s="12">
        <v>0.46210000000000001</v>
      </c>
      <c r="H34" s="12">
        <f t="shared" si="2"/>
        <v>0.32544257534070581</v>
      </c>
      <c r="I34" s="12">
        <f>(1-(K34/L34)^1.4)*0.25</f>
        <v>0.17310775284080096</v>
      </c>
      <c r="J34" s="12">
        <f t="shared" si="4"/>
        <v>9.3478186534032531E-2</v>
      </c>
      <c r="K34" s="11">
        <v>28</v>
      </c>
      <c r="L34" s="11">
        <v>65</v>
      </c>
    </row>
    <row r="35" spans="1:12" x14ac:dyDescent="0.25">
      <c r="A35" s="116">
        <v>29</v>
      </c>
      <c r="B35" s="12">
        <f t="shared" si="9"/>
        <v>0.67694348947378291</v>
      </c>
      <c r="C35" s="12">
        <f t="shared" si="5"/>
        <v>0.67017405457904511</v>
      </c>
      <c r="D35" s="12">
        <f t="shared" si="3"/>
        <v>0.66001990223693829</v>
      </c>
      <c r="E35" s="12">
        <f t="shared" si="0"/>
        <v>0.62278801031588027</v>
      </c>
      <c r="F35" s="12">
        <f t="shared" si="1"/>
        <v>0.55509366136850191</v>
      </c>
      <c r="G35" s="12">
        <v>0.45250000000000001</v>
      </c>
      <c r="H35" s="12">
        <f t="shared" si="2"/>
        <v>0.31816344005267794</v>
      </c>
      <c r="I35" s="12">
        <f>(1-(K35/L35)^1.4)*0.25</f>
        <v>0.16923587236844573</v>
      </c>
      <c r="J35" s="12">
        <f t="shared" si="4"/>
        <v>9.1387371078960694E-2</v>
      </c>
      <c r="K35" s="11">
        <v>29</v>
      </c>
      <c r="L35" s="11">
        <v>65</v>
      </c>
    </row>
    <row r="36" spans="1:12" x14ac:dyDescent="0.25">
      <c r="A36" s="116">
        <v>30</v>
      </c>
      <c r="B36" s="12">
        <f t="shared" si="9"/>
        <v>0.66124083219616225</v>
      </c>
      <c r="C36" s="12">
        <f t="shared" si="5"/>
        <v>0.65462842387420062</v>
      </c>
      <c r="D36" s="12">
        <f t="shared" si="3"/>
        <v>0.64470981139125816</v>
      </c>
      <c r="E36" s="12">
        <f t="shared" si="0"/>
        <v>0.60834156562046926</v>
      </c>
      <c r="F36" s="12">
        <f>(1-((K36/L36)^1.4))*0.82</f>
        <v>0.54221748240085299</v>
      </c>
      <c r="G36" s="12">
        <v>0.44269999999999998</v>
      </c>
      <c r="H36" s="12">
        <f t="shared" si="2"/>
        <v>0.31078319113219627</v>
      </c>
      <c r="I36" s="12">
        <f t="shared" ref="I36:I56" si="10">(1-(K36/L36)^1.4)*0.25</f>
        <v>0.16531020804904056</v>
      </c>
      <c r="J36" s="12">
        <f t="shared" si="4"/>
        <v>8.9267512346481906E-2</v>
      </c>
      <c r="K36" s="11">
        <v>30</v>
      </c>
      <c r="L36" s="11">
        <v>65</v>
      </c>
    </row>
    <row r="37" spans="1:12" x14ac:dyDescent="0.25">
      <c r="A37" s="116">
        <v>31</v>
      </c>
      <c r="B37" s="12">
        <f t="shared" si="9"/>
        <v>0.64532737269354434</v>
      </c>
      <c r="C37" s="12">
        <f t="shared" si="5"/>
        <v>0.63887409896660885</v>
      </c>
      <c r="D37" s="12">
        <f t="shared" si="3"/>
        <v>0.62919418837620567</v>
      </c>
      <c r="E37" s="12">
        <f t="shared" si="0"/>
        <v>0.59370118287806084</v>
      </c>
      <c r="F37" s="12">
        <f t="shared" si="1"/>
        <v>0.52916844560870635</v>
      </c>
      <c r="G37" s="12">
        <v>0.43269999999999997</v>
      </c>
      <c r="H37" s="12">
        <f t="shared" si="2"/>
        <v>0.3033038651659658</v>
      </c>
      <c r="I37" s="12">
        <f t="shared" si="10"/>
        <v>0.16133184317338609</v>
      </c>
      <c r="J37" s="12">
        <f t="shared" si="4"/>
        <v>8.7119195313628495E-2</v>
      </c>
      <c r="K37" s="11">
        <v>31</v>
      </c>
      <c r="L37" s="11">
        <v>65</v>
      </c>
    </row>
    <row r="38" spans="1:12" x14ac:dyDescent="0.25">
      <c r="A38" s="116">
        <v>32</v>
      </c>
      <c r="B38" s="12">
        <f>(1-(A38/L38)^1.4)*1</f>
        <v>0.62920721890286369</v>
      </c>
      <c r="C38" s="12">
        <f t="shared" si="5"/>
        <v>0.62291514671383508</v>
      </c>
      <c r="D38" s="12">
        <f t="shared" si="3"/>
        <v>0.61347703843029211</v>
      </c>
      <c r="E38" s="12">
        <f t="shared" si="0"/>
        <v>0.5788706413906346</v>
      </c>
      <c r="F38" s="12">
        <f t="shared" si="1"/>
        <v>0.51594991950034819</v>
      </c>
      <c r="G38" s="12">
        <v>0.42259999999999998</v>
      </c>
      <c r="H38" s="12">
        <f t="shared" si="2"/>
        <v>0.29572739288434591</v>
      </c>
      <c r="I38" s="12">
        <f t="shared" si="10"/>
        <v>0.15730180472571592</v>
      </c>
      <c r="J38" s="12">
        <f>(1-((A38/L38)^1.4))*0.135</f>
        <v>8.4942974551886596E-2</v>
      </c>
      <c r="K38" s="11">
        <v>32</v>
      </c>
      <c r="L38" s="11">
        <v>65</v>
      </c>
    </row>
    <row r="39" spans="1:12" x14ac:dyDescent="0.25">
      <c r="A39" s="116">
        <v>33</v>
      </c>
      <c r="B39" s="12">
        <f>(1-(A39/L39)^1.4)*1</f>
        <v>0.61288427196321482</v>
      </c>
      <c r="C39" s="12">
        <f t="shared" si="5"/>
        <v>0.60675542924358272</v>
      </c>
      <c r="D39" s="12">
        <f t="shared" si="3"/>
        <v>0.59756216516413441</v>
      </c>
      <c r="E39" s="12">
        <f t="shared" si="0"/>
        <v>0.56385353020615769</v>
      </c>
      <c r="F39" s="12">
        <f t="shared" si="1"/>
        <v>0.50256510300983614</v>
      </c>
      <c r="G39" s="12">
        <v>0.4123</v>
      </c>
      <c r="H39" s="12">
        <f t="shared" si="2"/>
        <v>0.28805560782271095</v>
      </c>
      <c r="I39" s="12">
        <f t="shared" si="10"/>
        <v>0.15322106799080371</v>
      </c>
      <c r="J39" s="12">
        <f t="shared" si="4"/>
        <v>8.2739376715034008E-2</v>
      </c>
      <c r="K39" s="11">
        <v>33</v>
      </c>
      <c r="L39" s="11">
        <v>65</v>
      </c>
    </row>
    <row r="40" spans="1:12" x14ac:dyDescent="0.25">
      <c r="A40" s="116">
        <v>34</v>
      </c>
      <c r="B40" s="12">
        <f t="shared" ref="B40:B47" si="11">(1-(A40/L40)^1.4)*1</f>
        <v>0.59636224261981252</v>
      </c>
      <c r="C40" s="12">
        <f>(1-(A40/L40)^1.4)*0.99</f>
        <v>0.59039862019361444</v>
      </c>
      <c r="D40" s="12">
        <f t="shared" si="3"/>
        <v>0.58145318655431721</v>
      </c>
      <c r="E40" s="12">
        <f t="shared" si="0"/>
        <v>0.54865326321022756</v>
      </c>
      <c r="F40" s="12">
        <f t="shared" si="1"/>
        <v>0.48901703894824622</v>
      </c>
      <c r="G40" s="12">
        <v>0.40189999999999998</v>
      </c>
      <c r="H40" s="12">
        <f t="shared" si="2"/>
        <v>0.28029025403131186</v>
      </c>
      <c r="I40" s="12">
        <f t="shared" si="10"/>
        <v>0.14909056065495313</v>
      </c>
      <c r="J40" s="12">
        <f t="shared" si="4"/>
        <v>8.0508902753674699E-2</v>
      </c>
      <c r="K40" s="11">
        <v>34</v>
      </c>
      <c r="L40" s="11">
        <v>65</v>
      </c>
    </row>
    <row r="41" spans="1:12" x14ac:dyDescent="0.25">
      <c r="A41" s="116">
        <v>35</v>
      </c>
      <c r="B41" s="12">
        <f t="shared" si="11"/>
        <v>0.57964466587929508</v>
      </c>
      <c r="C41" s="12">
        <f t="shared" si="5"/>
        <v>0.57384821922050211</v>
      </c>
      <c r="D41" s="12">
        <f t="shared" si="3"/>
        <v>0.56515354923231265</v>
      </c>
      <c r="E41" s="12">
        <f t="shared" si="0"/>
        <v>0.5332730926089515</v>
      </c>
      <c r="F41" s="12">
        <f t="shared" si="1"/>
        <v>0.47530862602102192</v>
      </c>
      <c r="G41" s="12">
        <v>0.39129999999999998</v>
      </c>
      <c r="H41" s="12">
        <f t="shared" si="2"/>
        <v>0.27243299296326867</v>
      </c>
      <c r="I41" s="12">
        <f t="shared" si="10"/>
        <v>0.14491116646982377</v>
      </c>
      <c r="J41" s="12">
        <f t="shared" si="4"/>
        <v>7.8252029893704847E-2</v>
      </c>
      <c r="K41" s="11">
        <v>35</v>
      </c>
      <c r="L41" s="11">
        <v>65</v>
      </c>
    </row>
    <row r="42" spans="1:12" x14ac:dyDescent="0.25">
      <c r="A42" s="116">
        <v>36</v>
      </c>
      <c r="B42" s="12">
        <f t="shared" si="11"/>
        <v>0.56273491414774113</v>
      </c>
      <c r="C42" s="12">
        <f t="shared" si="5"/>
        <v>0.55710756500626368</v>
      </c>
      <c r="D42" s="12">
        <f t="shared" si="3"/>
        <v>0.54866654129404757</v>
      </c>
      <c r="E42" s="12">
        <f t="shared" si="0"/>
        <v>0.5177161210159219</v>
      </c>
      <c r="F42" s="12">
        <f t="shared" si="1"/>
        <v>0.46144262960114768</v>
      </c>
      <c r="G42" s="12">
        <v>0.38059999999999999</v>
      </c>
      <c r="H42" s="12">
        <f t="shared" si="2"/>
        <v>0.26448540964943834</v>
      </c>
      <c r="I42" s="12">
        <f t="shared" si="10"/>
        <v>0.14068372853693528</v>
      </c>
      <c r="J42" s="12">
        <f>(1-((A42/L42)^1.4))*0.135</f>
        <v>7.5969213409945058E-2</v>
      </c>
      <c r="K42" s="11">
        <v>36</v>
      </c>
      <c r="L42" s="11">
        <v>65</v>
      </c>
    </row>
    <row r="43" spans="1:12" x14ac:dyDescent="0.25">
      <c r="A43" s="116">
        <v>37</v>
      </c>
      <c r="B43" s="12">
        <f t="shared" si="11"/>
        <v>0.54563620904654697</v>
      </c>
      <c r="C43" s="12">
        <f t="shared" si="5"/>
        <v>0.54017984695608146</v>
      </c>
      <c r="D43" s="12">
        <f t="shared" si="3"/>
        <v>0.53199530382038329</v>
      </c>
      <c r="E43" s="12">
        <f t="shared" si="0"/>
        <v>0.50198531232282328</v>
      </c>
      <c r="F43" s="12">
        <f t="shared" si="1"/>
        <v>0.44742169141816851</v>
      </c>
      <c r="G43" s="12">
        <v>0.36969999999999997</v>
      </c>
      <c r="H43" s="12">
        <f t="shared" si="2"/>
        <v>0.25644901825187705</v>
      </c>
      <c r="I43" s="12">
        <f t="shared" si="10"/>
        <v>0.13640905226163674</v>
      </c>
      <c r="J43" s="12">
        <f t="shared" si="4"/>
        <v>7.3660888221283846E-2</v>
      </c>
      <c r="K43" s="11">
        <v>37</v>
      </c>
      <c r="L43" s="11">
        <v>65</v>
      </c>
    </row>
    <row r="44" spans="1:12" x14ac:dyDescent="0.25">
      <c r="A44" s="116">
        <v>38</v>
      </c>
      <c r="B44" s="12">
        <f t="shared" si="11"/>
        <v>0.52835163207157287</v>
      </c>
      <c r="C44" s="12">
        <f t="shared" si="5"/>
        <v>0.5230681157508571</v>
      </c>
      <c r="D44" s="12">
        <f t="shared" si="3"/>
        <v>0.51514284126978349</v>
      </c>
      <c r="E44" s="12">
        <f>(1-((K44/L44)^1.4))*0.92</f>
        <v>0.48608350150584706</v>
      </c>
      <c r="F44" s="12">
        <f t="shared" si="1"/>
        <v>0.43324833829868975</v>
      </c>
      <c r="G44" s="12">
        <v>0.35859999999999997</v>
      </c>
      <c r="H44" s="12">
        <f>(1-((K44/L44)^1.4))*0.47</f>
        <v>0.24832526707363925</v>
      </c>
      <c r="I44" s="12">
        <f t="shared" si="10"/>
        <v>0.13208790801789322</v>
      </c>
      <c r="J44" s="12">
        <f t="shared" si="4"/>
        <v>7.1327470329662343E-2</v>
      </c>
      <c r="K44" s="11">
        <v>38</v>
      </c>
      <c r="L44" s="11">
        <v>65</v>
      </c>
    </row>
    <row r="45" spans="1:12" x14ac:dyDescent="0.25">
      <c r="A45" s="116">
        <v>39</v>
      </c>
      <c r="B45" s="12">
        <f t="shared" si="11"/>
        <v>0.5108841342364463</v>
      </c>
      <c r="C45" s="12">
        <f t="shared" si="5"/>
        <v>0.50577529289408185</v>
      </c>
      <c r="D45" s="12">
        <f t="shared" si="3"/>
        <v>0.49811203088053513</v>
      </c>
      <c r="E45" s="12">
        <f t="shared" si="0"/>
        <v>0.47001340349753062</v>
      </c>
      <c r="F45" s="12">
        <f t="shared" si="1"/>
        <v>0.41892499007388595</v>
      </c>
      <c r="G45" s="12">
        <v>0.34739999999999999</v>
      </c>
      <c r="H45" s="12">
        <f t="shared" si="2"/>
        <v>0.24011554309112976</v>
      </c>
      <c r="I45" s="12">
        <f t="shared" si="10"/>
        <v>0.12772103355911157</v>
      </c>
      <c r="J45" s="12">
        <f t="shared" si="4"/>
        <v>6.896935812192026E-2</v>
      </c>
      <c r="K45" s="11">
        <v>39</v>
      </c>
      <c r="L45" s="11">
        <v>65</v>
      </c>
    </row>
    <row r="46" spans="1:12" x14ac:dyDescent="0.25">
      <c r="A46" s="116">
        <v>40</v>
      </c>
      <c r="B46" s="12">
        <f t="shared" si="11"/>
        <v>0.49323654482054891</v>
      </c>
      <c r="C46" s="12">
        <f t="shared" si="5"/>
        <v>0.48830417937234344</v>
      </c>
      <c r="D46" s="12">
        <f t="shared" si="3"/>
        <v>0.48090563120003516</v>
      </c>
      <c r="E46" s="12">
        <f t="shared" si="0"/>
        <v>0.453777621234905</v>
      </c>
      <c r="F46" s="12">
        <f t="shared" si="1"/>
        <v>0.40445396675285006</v>
      </c>
      <c r="G46" s="12">
        <v>0.33600000000000002</v>
      </c>
      <c r="H46" s="12">
        <f t="shared" si="2"/>
        <v>0.23182117606565797</v>
      </c>
      <c r="I46" s="12">
        <f t="shared" si="10"/>
        <v>0.12330913620513723</v>
      </c>
      <c r="J46" s="12">
        <f t="shared" si="4"/>
        <v>6.6586933550774108E-2</v>
      </c>
      <c r="K46" s="11">
        <v>40</v>
      </c>
      <c r="L46" s="11">
        <v>65</v>
      </c>
    </row>
    <row r="47" spans="1:12" x14ac:dyDescent="0.25">
      <c r="A47" s="116">
        <v>41</v>
      </c>
      <c r="B47" s="12">
        <f t="shared" si="11"/>
        <v>0.47541157932524847</v>
      </c>
      <c r="C47" s="12">
        <f t="shared" si="5"/>
        <v>0.470657463531996</v>
      </c>
      <c r="D47" s="12">
        <f t="shared" si="3"/>
        <v>0.46352628984211725</v>
      </c>
      <c r="E47" s="12">
        <f t="shared" si="0"/>
        <v>0.43737865297922862</v>
      </c>
      <c r="F47" s="12">
        <f t="shared" si="1"/>
        <v>0.38983749504670373</v>
      </c>
      <c r="G47" s="12">
        <v>0.32440000000000002</v>
      </c>
      <c r="H47" s="12">
        <f t="shared" si="2"/>
        <v>0.22344344228286678</v>
      </c>
      <c r="I47" s="12">
        <f t="shared" si="10"/>
        <v>0.11885289483131212</v>
      </c>
      <c r="J47" s="12">
        <f t="shared" si="4"/>
        <v>6.4180563208908553E-2</v>
      </c>
      <c r="K47" s="11">
        <v>41</v>
      </c>
      <c r="L47" s="11">
        <v>65</v>
      </c>
    </row>
    <row r="48" spans="1:12" x14ac:dyDescent="0.25">
      <c r="A48" s="116">
        <v>42</v>
      </c>
      <c r="B48" s="12">
        <f>(1-(A48/L48)^1.4)*1</f>
        <v>0.45741184672770152</v>
      </c>
      <c r="C48" s="12">
        <f>(1-(A48/L48)^1.4)*0.99</f>
        <v>0.45283772826042451</v>
      </c>
      <c r="D48" s="12">
        <f t="shared" si="3"/>
        <v>0.44597655055950897</v>
      </c>
      <c r="E48" s="12">
        <f t="shared" si="0"/>
        <v>0.42081889898948543</v>
      </c>
      <c r="F48" s="12">
        <f t="shared" si="1"/>
        <v>0.37507771431671522</v>
      </c>
      <c r="G48" s="12">
        <v>0.31269999999999998</v>
      </c>
      <c r="H48" s="12">
        <f t="shared" si="2"/>
        <v>0.2149835679620197</v>
      </c>
      <c r="I48" s="12">
        <f t="shared" si="10"/>
        <v>0.11435296168192538</v>
      </c>
      <c r="J48" s="12">
        <f t="shared" si="4"/>
        <v>6.1750599308239708E-2</v>
      </c>
      <c r="K48" s="11">
        <v>42</v>
      </c>
      <c r="L48" s="11">
        <v>65</v>
      </c>
    </row>
    <row r="49" spans="1:12" x14ac:dyDescent="0.25">
      <c r="A49" s="116">
        <v>43</v>
      </c>
      <c r="B49" s="12">
        <f>(1-(A49/L49)^1.4)*1</f>
        <v>0.43923985610958383</v>
      </c>
      <c r="C49" s="12">
        <f>(1-(A49/L49)^1.4)*0.99</f>
        <v>0.43484745754848797</v>
      </c>
      <c r="D49" s="12">
        <f t="shared" si="3"/>
        <v>0.42825885970684424</v>
      </c>
      <c r="E49" s="12">
        <f t="shared" si="0"/>
        <v>0.40410066762081714</v>
      </c>
      <c r="F49" s="12">
        <f t="shared" si="1"/>
        <v>0.3601766820098587</v>
      </c>
      <c r="G49" s="12">
        <v>0.3009</v>
      </c>
      <c r="H49" s="12">
        <f t="shared" si="2"/>
        <v>0.20644273237150437</v>
      </c>
      <c r="I49" s="12">
        <f t="shared" si="10"/>
        <v>0.10980996402739596</v>
      </c>
      <c r="J49" s="12">
        <f>(1-((A49/L49)^1.4))*0.135</f>
        <v>5.929738057479382E-2</v>
      </c>
      <c r="K49" s="11">
        <v>43</v>
      </c>
      <c r="L49" s="11">
        <v>65</v>
      </c>
    </row>
    <row r="50" spans="1:12" x14ac:dyDescent="0.25">
      <c r="A50" s="116">
        <v>44</v>
      </c>
      <c r="B50" s="12">
        <f t="shared" ref="B50:B56" si="12">(1-(A50/L50)^1.4)*1</f>
        <v>0.4208980227279695</v>
      </c>
      <c r="C50" s="12">
        <f t="shared" ref="C50:C55" si="13">(1-(A50/L50)^1.4)*0.99</f>
        <v>0.41668904250068978</v>
      </c>
      <c r="D50" s="12">
        <f t="shared" si="3"/>
        <v>0.41037557215977027</v>
      </c>
      <c r="E50" s="12">
        <f t="shared" si="0"/>
        <v>0.38722618090973193</v>
      </c>
      <c r="F50" s="12">
        <f t="shared" si="1"/>
        <v>0.34513637863693497</v>
      </c>
      <c r="G50" s="12">
        <v>0.28889999999999999</v>
      </c>
      <c r="H50" s="12">
        <f t="shared" si="2"/>
        <v>0.19782207068214566</v>
      </c>
      <c r="I50" s="12">
        <f t="shared" si="10"/>
        <v>0.10522450568199238</v>
      </c>
      <c r="J50" s="12">
        <f t="shared" si="4"/>
        <v>5.6821233068275884E-2</v>
      </c>
      <c r="K50" s="11">
        <v>44</v>
      </c>
      <c r="L50" s="11">
        <v>65</v>
      </c>
    </row>
    <row r="51" spans="1:12" x14ac:dyDescent="0.25">
      <c r="A51" s="116">
        <v>45</v>
      </c>
      <c r="B51" s="12">
        <f t="shared" si="12"/>
        <v>0.40238867358698593</v>
      </c>
      <c r="C51" s="12">
        <f t="shared" si="13"/>
        <v>0.39836478685111609</v>
      </c>
      <c r="D51" s="12">
        <f t="shared" si="3"/>
        <v>0.39232895674731127</v>
      </c>
      <c r="E51" s="12">
        <f t="shared" si="0"/>
        <v>0.37019757970002709</v>
      </c>
      <c r="F51" s="12">
        <f t="shared" si="1"/>
        <v>0.32995871234132845</v>
      </c>
      <c r="G51" s="12">
        <v>0.2767</v>
      </c>
      <c r="H51" s="12">
        <f t="shared" si="2"/>
        <v>0.18912267658588339</v>
      </c>
      <c r="I51" s="12">
        <f t="shared" si="10"/>
        <v>0.10059716839674648</v>
      </c>
      <c r="J51" s="12">
        <f t="shared" si="4"/>
        <v>5.4322470934243104E-2</v>
      </c>
      <c r="K51" s="11">
        <v>45</v>
      </c>
      <c r="L51" s="11">
        <v>65</v>
      </c>
    </row>
    <row r="52" spans="1:12" x14ac:dyDescent="0.25">
      <c r="A52" s="116">
        <v>46</v>
      </c>
      <c r="B52" s="12">
        <f t="shared" si="12"/>
        <v>0.38371405256152946</v>
      </c>
      <c r="C52" s="12">
        <f t="shared" si="13"/>
        <v>0.37987691203591417</v>
      </c>
      <c r="D52" s="12">
        <f t="shared" si="3"/>
        <v>0.37412120124749121</v>
      </c>
      <c r="E52" s="12">
        <f t="shared" si="0"/>
        <v>0.35301692835660714</v>
      </c>
      <c r="F52" s="12">
        <f t="shared" si="1"/>
        <v>0.31464552310045413</v>
      </c>
      <c r="G52" s="12">
        <v>0.26440000000000002</v>
      </c>
      <c r="H52" s="12">
        <f t="shared" si="2"/>
        <v>0.18034560470391883</v>
      </c>
      <c r="I52" s="12">
        <f t="shared" si="10"/>
        <v>9.5928513140382365E-2</v>
      </c>
      <c r="J52" s="12">
        <f t="shared" si="4"/>
        <v>5.180139709580648E-2</v>
      </c>
      <c r="K52" s="11">
        <v>46</v>
      </c>
      <c r="L52" s="11">
        <v>65</v>
      </c>
    </row>
    <row r="53" spans="1:12" x14ac:dyDescent="0.25">
      <c r="A53" s="116">
        <v>47</v>
      </c>
      <c r="B53" s="12">
        <f t="shared" si="12"/>
        <v>0.36487632511806278</v>
      </c>
      <c r="C53" s="12">
        <f t="shared" si="13"/>
        <v>0.36122756186688215</v>
      </c>
      <c r="D53" s="12">
        <f t="shared" si="3"/>
        <v>0.35575441699011123</v>
      </c>
      <c r="E53" s="12">
        <f t="shared" si="0"/>
        <v>0.33568621910861779</v>
      </c>
      <c r="F53" s="12">
        <f t="shared" si="1"/>
        <v>0.29919858659681148</v>
      </c>
      <c r="G53" s="12">
        <v>0.25190000000000001</v>
      </c>
      <c r="H53" s="12">
        <f t="shared" si="2"/>
        <v>0.1714918728054895</v>
      </c>
      <c r="I53" s="12">
        <f t="shared" si="10"/>
        <v>9.1219081279515696E-2</v>
      </c>
      <c r="J53" s="12">
        <f t="shared" si="4"/>
        <v>4.9258303890938479E-2</v>
      </c>
      <c r="K53" s="11">
        <v>47</v>
      </c>
      <c r="L53" s="11">
        <v>65</v>
      </c>
    </row>
    <row r="54" spans="1:12" x14ac:dyDescent="0.25">
      <c r="A54" s="116">
        <v>48</v>
      </c>
      <c r="B54" s="12">
        <f t="shared" si="12"/>
        <v>0.34587758267211199</v>
      </c>
      <c r="C54" s="12">
        <f t="shared" si="13"/>
        <v>0.34241880684539089</v>
      </c>
      <c r="D54" s="12">
        <f t="shared" si="3"/>
        <v>0.3372306431053092</v>
      </c>
      <c r="E54" s="12">
        <f t="shared" si="0"/>
        <v>0.31820737605834304</v>
      </c>
      <c r="F54" s="12">
        <f t="shared" si="1"/>
        <v>0.28361961779113182</v>
      </c>
      <c r="G54" s="12">
        <v>0.2392</v>
      </c>
      <c r="H54" s="12">
        <f t="shared" si="2"/>
        <v>0.16256246385589262</v>
      </c>
      <c r="I54" s="12">
        <f t="shared" si="10"/>
        <v>8.6469395668027998E-2</v>
      </c>
      <c r="J54" s="12">
        <f t="shared" si="4"/>
        <v>4.6693473660735126E-2</v>
      </c>
      <c r="K54" s="11">
        <v>48</v>
      </c>
      <c r="L54" s="11">
        <v>65</v>
      </c>
    </row>
    <row r="55" spans="1:12" x14ac:dyDescent="0.25">
      <c r="A55" s="116">
        <v>49</v>
      </c>
      <c r="B55" s="12">
        <f t="shared" si="12"/>
        <v>0.32671984661744891</v>
      </c>
      <c r="C55" s="12">
        <f t="shared" si="13"/>
        <v>0.32345264815127439</v>
      </c>
      <c r="D55" s="12">
        <f t="shared" si="3"/>
        <v>0.31855185045201267</v>
      </c>
      <c r="E55" s="12">
        <f t="shared" si="0"/>
        <v>0.30058225888805301</v>
      </c>
      <c r="F55" s="12">
        <f t="shared" si="1"/>
        <v>0.26791027422630809</v>
      </c>
      <c r="G55" s="12">
        <v>0.22639999999999999</v>
      </c>
      <c r="H55" s="12">
        <f t="shared" si="2"/>
        <v>0.15355832791020096</v>
      </c>
      <c r="I55" s="12">
        <f t="shared" si="10"/>
        <v>8.1679961654362226E-2</v>
      </c>
      <c r="J55" s="12">
        <f>(1-((A55/L55)^1.4))*0.135</f>
        <v>4.4107179293355607E-2</v>
      </c>
      <c r="K55" s="11">
        <v>49</v>
      </c>
      <c r="L55" s="11">
        <v>65</v>
      </c>
    </row>
    <row r="56" spans="1:12" x14ac:dyDescent="0.25">
      <c r="A56" s="116">
        <v>50</v>
      </c>
      <c r="B56" s="12">
        <f t="shared" si="12"/>
        <v>0.30740507205791734</v>
      </c>
      <c r="C56" s="12">
        <f>(1-(A56/L56)^1.4)*0.99</f>
        <v>0.30433102133733814</v>
      </c>
      <c r="D56" s="12">
        <f t="shared" si="3"/>
        <v>0.29971994525646939</v>
      </c>
      <c r="E56" s="12">
        <f>(1-((K56/L56)^1.4))*0.92</f>
        <v>0.28281266629328394</v>
      </c>
      <c r="F56" s="12">
        <f t="shared" si="1"/>
        <v>0.2520721590874922</v>
      </c>
      <c r="G56" s="12">
        <v>0.21340000000000001</v>
      </c>
      <c r="H56" s="12">
        <f t="shared" si="2"/>
        <v>0.14448038386722115</v>
      </c>
      <c r="I56" s="12">
        <f t="shared" si="10"/>
        <v>7.6851268014479335E-2</v>
      </c>
      <c r="J56" s="12">
        <f t="shared" si="4"/>
        <v>4.1499684727818842E-2</v>
      </c>
      <c r="K56" s="11">
        <v>50</v>
      </c>
      <c r="L56" s="11">
        <v>65</v>
      </c>
    </row>
  </sheetData>
  <mergeCells count="4">
    <mergeCell ref="K4:L4"/>
    <mergeCell ref="A3:L3"/>
    <mergeCell ref="A1:L1"/>
    <mergeCell ref="A2:L2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view="pageBreakPreview" zoomScale="110" zoomScaleNormal="100" zoomScaleSheetLayoutView="110" workbookViewId="0">
      <selection activeCell="C9" sqref="C9"/>
    </sheetView>
  </sheetViews>
  <sheetFormatPr baseColWidth="10" defaultRowHeight="15" x14ac:dyDescent="0.25"/>
  <cols>
    <col min="1" max="1" width="19.140625" customWidth="1"/>
    <col min="2" max="2" width="45.7109375" customWidth="1"/>
    <col min="3" max="3" width="19.140625" customWidth="1"/>
  </cols>
  <sheetData>
    <row r="1" spans="1:3" ht="20.100000000000001" customHeight="1" x14ac:dyDescent="0.25">
      <c r="A1" s="144" t="s">
        <v>76</v>
      </c>
      <c r="B1" s="145"/>
      <c r="C1" s="146"/>
    </row>
    <row r="2" spans="1:3" ht="20.100000000000001" customHeight="1" thickBot="1" x14ac:dyDescent="0.3">
      <c r="A2" s="147" t="s">
        <v>73</v>
      </c>
      <c r="B2" s="148"/>
      <c r="C2" s="149"/>
    </row>
    <row r="3" spans="1:3" ht="24.75" customHeight="1" thickBot="1" x14ac:dyDescent="0.3">
      <c r="A3" s="150" t="s">
        <v>33</v>
      </c>
      <c r="B3" s="151"/>
      <c r="C3" s="152"/>
    </row>
    <row r="4" spans="1:3" ht="15" customHeight="1" x14ac:dyDescent="0.25">
      <c r="A4" s="153" t="s">
        <v>71</v>
      </c>
      <c r="B4" s="155" t="s">
        <v>149</v>
      </c>
      <c r="C4" s="157" t="s">
        <v>72</v>
      </c>
    </row>
    <row r="5" spans="1:3" ht="27" customHeight="1" thickBot="1" x14ac:dyDescent="0.3">
      <c r="A5" s="154"/>
      <c r="B5" s="156"/>
      <c r="C5" s="158"/>
    </row>
    <row r="6" spans="1:3" x14ac:dyDescent="0.25">
      <c r="A6" s="62">
        <v>1</v>
      </c>
      <c r="B6" s="63" t="s">
        <v>150</v>
      </c>
      <c r="C6" s="64">
        <v>120</v>
      </c>
    </row>
    <row r="7" spans="1:3" x14ac:dyDescent="0.25">
      <c r="A7" s="58">
        <v>2</v>
      </c>
      <c r="B7" s="63" t="s">
        <v>150</v>
      </c>
      <c r="C7" s="61">
        <v>90</v>
      </c>
    </row>
    <row r="8" spans="1:3" x14ac:dyDescent="0.25">
      <c r="A8" s="58">
        <v>3</v>
      </c>
      <c r="B8" s="63" t="s">
        <v>150</v>
      </c>
      <c r="C8" s="61">
        <v>60</v>
      </c>
    </row>
    <row r="9" spans="1:3" x14ac:dyDescent="0.25">
      <c r="A9" s="65">
        <v>4</v>
      </c>
      <c r="B9" s="66" t="s">
        <v>151</v>
      </c>
      <c r="C9" s="68">
        <v>19</v>
      </c>
    </row>
    <row r="10" spans="1:3" x14ac:dyDescent="0.25">
      <c r="A10" s="65">
        <v>5</v>
      </c>
      <c r="B10" s="66" t="s">
        <v>152</v>
      </c>
      <c r="C10" s="68">
        <v>19</v>
      </c>
    </row>
    <row r="11" spans="1:3" x14ac:dyDescent="0.25">
      <c r="A11" s="65">
        <v>6</v>
      </c>
      <c r="B11" s="66" t="s">
        <v>153</v>
      </c>
      <c r="C11" s="68">
        <v>19</v>
      </c>
    </row>
    <row r="12" spans="1:3" x14ac:dyDescent="0.25">
      <c r="A12" s="65">
        <v>7</v>
      </c>
      <c r="B12" s="66" t="s">
        <v>154</v>
      </c>
      <c r="C12" s="68">
        <v>19</v>
      </c>
    </row>
    <row r="13" spans="1:3" x14ac:dyDescent="0.25">
      <c r="A13" s="65">
        <v>8</v>
      </c>
      <c r="B13" s="66" t="s">
        <v>155</v>
      </c>
      <c r="C13" s="68">
        <v>60</v>
      </c>
    </row>
    <row r="14" spans="1:3" x14ac:dyDescent="0.25">
      <c r="A14" s="65">
        <v>9</v>
      </c>
      <c r="B14" s="66" t="s">
        <v>156</v>
      </c>
      <c r="C14" s="68">
        <v>60</v>
      </c>
    </row>
    <row r="15" spans="1:3" x14ac:dyDescent="0.25">
      <c r="A15" s="65">
        <v>10</v>
      </c>
      <c r="B15" s="66" t="s">
        <v>157</v>
      </c>
      <c r="C15" s="68">
        <v>60</v>
      </c>
    </row>
    <row r="16" spans="1:3" x14ac:dyDescent="0.25">
      <c r="A16" s="65">
        <v>11</v>
      </c>
      <c r="B16" s="66" t="s">
        <v>158</v>
      </c>
      <c r="C16" s="68">
        <v>60</v>
      </c>
    </row>
    <row r="17" spans="1:3" x14ac:dyDescent="0.25">
      <c r="A17" s="65">
        <v>12</v>
      </c>
      <c r="B17" s="66" t="s">
        <v>159</v>
      </c>
      <c r="C17" s="68">
        <v>60</v>
      </c>
    </row>
    <row r="18" spans="1:3" x14ac:dyDescent="0.25">
      <c r="A18" s="65">
        <v>13</v>
      </c>
      <c r="B18" s="66" t="s">
        <v>160</v>
      </c>
      <c r="C18" s="68">
        <v>60</v>
      </c>
    </row>
    <row r="19" spans="1:3" x14ac:dyDescent="0.25">
      <c r="A19" s="65">
        <v>14</v>
      </c>
      <c r="B19" s="66" t="s">
        <v>161</v>
      </c>
      <c r="C19" s="68">
        <v>60</v>
      </c>
    </row>
    <row r="20" spans="1:3" ht="25.5" customHeight="1" x14ac:dyDescent="0.25">
      <c r="A20" s="125" t="s">
        <v>174</v>
      </c>
      <c r="B20" s="126"/>
      <c r="C20" s="127"/>
    </row>
    <row r="21" spans="1:3" ht="21.75" customHeight="1" x14ac:dyDescent="0.25">
      <c r="A21" s="128"/>
      <c r="B21" s="129"/>
      <c r="C21" s="130"/>
    </row>
  </sheetData>
  <mergeCells count="7">
    <mergeCell ref="A20:C21"/>
    <mergeCell ref="A1:C1"/>
    <mergeCell ref="A2:C2"/>
    <mergeCell ref="A3:C3"/>
    <mergeCell ref="A4:A5"/>
    <mergeCell ref="B4:B5"/>
    <mergeCell ref="C4:C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H51"/>
  <sheetViews>
    <sheetView view="pageBreakPreview" topLeftCell="A31" zoomScaleNormal="100" zoomScaleSheetLayoutView="100" workbookViewId="0">
      <selection activeCell="A8" sqref="A8:D8"/>
    </sheetView>
  </sheetViews>
  <sheetFormatPr baseColWidth="10" defaultRowHeight="16.5" x14ac:dyDescent="0.3"/>
  <cols>
    <col min="1" max="4" width="5.7109375" style="2" customWidth="1"/>
    <col min="5" max="5" width="15.28515625" style="2" customWidth="1"/>
    <col min="6" max="6" width="24" style="2" customWidth="1"/>
    <col min="7" max="7" width="9.85546875" style="2" customWidth="1"/>
    <col min="8" max="8" width="15" style="94" customWidth="1"/>
    <col min="9" max="16384" width="11.42578125" style="2"/>
  </cols>
  <sheetData>
    <row r="1" spans="1:8" s="3" customFormat="1" ht="20.25" customHeight="1" x14ac:dyDescent="0.3">
      <c r="A1" s="159" t="s">
        <v>76</v>
      </c>
      <c r="B1" s="160"/>
      <c r="C1" s="160"/>
      <c r="D1" s="160"/>
      <c r="E1" s="160"/>
      <c r="F1" s="160"/>
      <c r="G1" s="160"/>
      <c r="H1" s="161"/>
    </row>
    <row r="2" spans="1:8" s="3" customFormat="1" ht="20.25" customHeight="1" thickBot="1" x14ac:dyDescent="0.35">
      <c r="A2" s="162" t="s">
        <v>73</v>
      </c>
      <c r="B2" s="163"/>
      <c r="C2" s="163"/>
      <c r="D2" s="163"/>
      <c r="E2" s="163"/>
      <c r="F2" s="163"/>
      <c r="G2" s="163"/>
      <c r="H2" s="164"/>
    </row>
    <row r="3" spans="1:8" s="3" customFormat="1" x14ac:dyDescent="0.3">
      <c r="A3" s="165" t="s">
        <v>1</v>
      </c>
      <c r="B3" s="168" t="s">
        <v>2</v>
      </c>
      <c r="C3" s="171" t="s">
        <v>35</v>
      </c>
      <c r="D3" s="168" t="s">
        <v>3</v>
      </c>
      <c r="E3" s="51"/>
      <c r="F3" s="26"/>
      <c r="G3" s="26"/>
      <c r="H3" s="86"/>
    </row>
    <row r="4" spans="1:8" s="3" customFormat="1" x14ac:dyDescent="0.3">
      <c r="A4" s="166"/>
      <c r="B4" s="169"/>
      <c r="C4" s="172"/>
      <c r="D4" s="169"/>
      <c r="E4" s="174" t="s">
        <v>34</v>
      </c>
      <c r="F4" s="175"/>
      <c r="G4" s="175"/>
      <c r="H4" s="176"/>
    </row>
    <row r="5" spans="1:8" s="3" customFormat="1" x14ac:dyDescent="0.3">
      <c r="A5" s="166"/>
      <c r="B5" s="169"/>
      <c r="C5" s="172"/>
      <c r="D5" s="169"/>
      <c r="E5" s="174" t="s">
        <v>4</v>
      </c>
      <c r="F5" s="175"/>
      <c r="G5" s="175"/>
      <c r="H5" s="176"/>
    </row>
    <row r="6" spans="1:8" s="3" customFormat="1" ht="11.25" customHeight="1" x14ac:dyDescent="0.3">
      <c r="A6" s="166"/>
      <c r="B6" s="169"/>
      <c r="C6" s="172"/>
      <c r="D6" s="169"/>
      <c r="E6" s="174"/>
      <c r="F6" s="175"/>
      <c r="G6" s="175"/>
      <c r="H6" s="176"/>
    </row>
    <row r="7" spans="1:8" s="3" customFormat="1" ht="20.25" customHeight="1" thickBot="1" x14ac:dyDescent="0.35">
      <c r="A7" s="167"/>
      <c r="B7" s="170"/>
      <c r="C7" s="173" t="s">
        <v>3</v>
      </c>
      <c r="D7" s="170" t="s">
        <v>5</v>
      </c>
      <c r="E7" s="52"/>
      <c r="F7" s="53"/>
      <c r="G7" s="53"/>
      <c r="H7" s="87"/>
    </row>
    <row r="8" spans="1:8" s="3" customFormat="1" ht="17.25" thickBot="1" x14ac:dyDescent="0.35">
      <c r="A8" s="179" t="s">
        <v>6</v>
      </c>
      <c r="B8" s="180"/>
      <c r="C8" s="180"/>
      <c r="D8" s="180"/>
      <c r="E8" s="181" t="s">
        <v>35</v>
      </c>
      <c r="F8" s="181"/>
      <c r="G8" s="50" t="s">
        <v>3</v>
      </c>
      <c r="H8" s="88" t="s">
        <v>49</v>
      </c>
    </row>
    <row r="9" spans="1:8" x14ac:dyDescent="0.3">
      <c r="A9" s="24">
        <v>2</v>
      </c>
      <c r="B9" s="24">
        <v>1</v>
      </c>
      <c r="C9" s="24">
        <v>1</v>
      </c>
      <c r="D9" s="24">
        <v>1</v>
      </c>
      <c r="E9" s="25" t="s">
        <v>7</v>
      </c>
      <c r="F9" s="25" t="s">
        <v>16</v>
      </c>
      <c r="G9" s="25" t="s">
        <v>8</v>
      </c>
      <c r="H9" s="89">
        <v>1561.84</v>
      </c>
    </row>
    <row r="10" spans="1:8" x14ac:dyDescent="0.3">
      <c r="A10" s="22">
        <v>2</v>
      </c>
      <c r="B10" s="22">
        <v>1</v>
      </c>
      <c r="C10" s="22">
        <v>1</v>
      </c>
      <c r="D10" s="22">
        <v>2</v>
      </c>
      <c r="E10" s="14" t="s">
        <v>7</v>
      </c>
      <c r="F10" s="14" t="s">
        <v>16</v>
      </c>
      <c r="G10" s="14" t="s">
        <v>9</v>
      </c>
      <c r="H10" s="90">
        <v>1316.74</v>
      </c>
    </row>
    <row r="11" spans="1:8" x14ac:dyDescent="0.3">
      <c r="A11" s="22">
        <v>2</v>
      </c>
      <c r="B11" s="22">
        <v>1</v>
      </c>
      <c r="C11" s="22">
        <v>1</v>
      </c>
      <c r="D11" s="22">
        <v>3</v>
      </c>
      <c r="E11" s="14" t="s">
        <v>7</v>
      </c>
      <c r="F11" s="14" t="s">
        <v>16</v>
      </c>
      <c r="G11" s="14" t="s">
        <v>10</v>
      </c>
      <c r="H11" s="90">
        <v>1170.6600000000001</v>
      </c>
    </row>
    <row r="12" spans="1:8" ht="5.25" customHeight="1" x14ac:dyDescent="0.3">
      <c r="A12" s="178"/>
      <c r="B12" s="178"/>
      <c r="C12" s="178"/>
      <c r="D12" s="178"/>
      <c r="E12" s="178"/>
      <c r="F12" s="178"/>
      <c r="G12" s="178"/>
      <c r="H12" s="178"/>
    </row>
    <row r="13" spans="1:8" x14ac:dyDescent="0.3">
      <c r="A13" s="22">
        <v>2</v>
      </c>
      <c r="B13" s="22">
        <v>1</v>
      </c>
      <c r="C13" s="22">
        <v>2</v>
      </c>
      <c r="D13" s="22">
        <v>1</v>
      </c>
      <c r="E13" s="14" t="s">
        <v>7</v>
      </c>
      <c r="F13" s="14" t="s">
        <v>36</v>
      </c>
      <c r="G13" s="14" t="s">
        <v>8</v>
      </c>
      <c r="H13" s="90">
        <v>2375.9</v>
      </c>
    </row>
    <row r="14" spans="1:8" x14ac:dyDescent="0.3">
      <c r="A14" s="22">
        <v>2</v>
      </c>
      <c r="B14" s="22">
        <v>1</v>
      </c>
      <c r="C14" s="22">
        <v>2</v>
      </c>
      <c r="D14" s="22">
        <v>2</v>
      </c>
      <c r="E14" s="14" t="s">
        <v>7</v>
      </c>
      <c r="F14" s="14" t="s">
        <v>36</v>
      </c>
      <c r="G14" s="14" t="s">
        <v>9</v>
      </c>
      <c r="H14" s="90">
        <v>1963.42</v>
      </c>
    </row>
    <row r="15" spans="1:8" x14ac:dyDescent="0.3">
      <c r="A15" s="22">
        <v>2</v>
      </c>
      <c r="B15" s="22">
        <v>1</v>
      </c>
      <c r="C15" s="22">
        <v>2</v>
      </c>
      <c r="D15" s="22">
        <v>3</v>
      </c>
      <c r="E15" s="14" t="s">
        <v>7</v>
      </c>
      <c r="F15" s="14" t="s">
        <v>36</v>
      </c>
      <c r="G15" s="14" t="s">
        <v>10</v>
      </c>
      <c r="H15" s="90">
        <v>1702.74</v>
      </c>
    </row>
    <row r="16" spans="1:8" ht="3.75" customHeight="1" x14ac:dyDescent="0.3">
      <c r="A16" s="178"/>
      <c r="B16" s="178"/>
      <c r="C16" s="178"/>
      <c r="D16" s="178"/>
      <c r="E16" s="178"/>
      <c r="F16" s="178"/>
      <c r="G16" s="178"/>
      <c r="H16" s="178"/>
    </row>
    <row r="17" spans="1:8" x14ac:dyDescent="0.3">
      <c r="A17" s="22">
        <v>2</v>
      </c>
      <c r="B17" s="22">
        <v>1</v>
      </c>
      <c r="C17" s="22">
        <v>3</v>
      </c>
      <c r="D17" s="22">
        <v>1</v>
      </c>
      <c r="E17" s="14" t="s">
        <v>7</v>
      </c>
      <c r="F17" s="14" t="s">
        <v>11</v>
      </c>
      <c r="G17" s="14" t="s">
        <v>8</v>
      </c>
      <c r="H17" s="90">
        <v>3745.43</v>
      </c>
    </row>
    <row r="18" spans="1:8" x14ac:dyDescent="0.3">
      <c r="A18" s="22">
        <v>2</v>
      </c>
      <c r="B18" s="22">
        <v>1</v>
      </c>
      <c r="C18" s="22">
        <v>3</v>
      </c>
      <c r="D18" s="22">
        <v>2</v>
      </c>
      <c r="E18" s="14" t="s">
        <v>7</v>
      </c>
      <c r="F18" s="14" t="s">
        <v>11</v>
      </c>
      <c r="G18" s="14" t="s">
        <v>9</v>
      </c>
      <c r="H18" s="90">
        <v>3349.46</v>
      </c>
    </row>
    <row r="19" spans="1:8" x14ac:dyDescent="0.3">
      <c r="A19" s="22">
        <v>2</v>
      </c>
      <c r="B19" s="22">
        <v>1</v>
      </c>
      <c r="C19" s="22">
        <v>3</v>
      </c>
      <c r="D19" s="22">
        <v>3</v>
      </c>
      <c r="E19" s="14" t="s">
        <v>7</v>
      </c>
      <c r="F19" s="14" t="s">
        <v>11</v>
      </c>
      <c r="G19" s="14" t="s">
        <v>10</v>
      </c>
      <c r="H19" s="90">
        <v>2811.15</v>
      </c>
    </row>
    <row r="20" spans="1:8" ht="5.25" customHeight="1" x14ac:dyDescent="0.3">
      <c r="A20" s="178"/>
      <c r="B20" s="178"/>
      <c r="C20" s="178"/>
      <c r="D20" s="178"/>
      <c r="E20" s="178"/>
      <c r="F20" s="178"/>
      <c r="G20" s="178"/>
      <c r="H20" s="178"/>
    </row>
    <row r="21" spans="1:8" x14ac:dyDescent="0.3">
      <c r="A21" s="22">
        <v>2</v>
      </c>
      <c r="B21" s="22">
        <v>1</v>
      </c>
      <c r="C21" s="22">
        <v>4</v>
      </c>
      <c r="D21" s="22">
        <v>1</v>
      </c>
      <c r="E21" s="14" t="s">
        <v>7</v>
      </c>
      <c r="F21" s="14" t="s">
        <v>12</v>
      </c>
      <c r="G21" s="14" t="s">
        <v>8</v>
      </c>
      <c r="H21" s="90">
        <v>5655.41</v>
      </c>
    </row>
    <row r="22" spans="1:8" x14ac:dyDescent="0.3">
      <c r="A22" s="22">
        <v>2</v>
      </c>
      <c r="B22" s="22">
        <v>1</v>
      </c>
      <c r="C22" s="22">
        <v>4</v>
      </c>
      <c r="D22" s="22">
        <v>2</v>
      </c>
      <c r="E22" s="14" t="s">
        <v>7</v>
      </c>
      <c r="F22" s="14" t="s">
        <v>12</v>
      </c>
      <c r="G22" s="14" t="s">
        <v>9</v>
      </c>
      <c r="H22" s="90">
        <v>4582.6400000000003</v>
      </c>
    </row>
    <row r="23" spans="1:8" x14ac:dyDescent="0.3">
      <c r="A23" s="22">
        <v>2</v>
      </c>
      <c r="B23" s="22">
        <v>1</v>
      </c>
      <c r="C23" s="22">
        <v>4</v>
      </c>
      <c r="D23" s="22">
        <v>3</v>
      </c>
      <c r="E23" s="14" t="s">
        <v>7</v>
      </c>
      <c r="F23" s="14" t="s">
        <v>12</v>
      </c>
      <c r="G23" s="14" t="s">
        <v>10</v>
      </c>
      <c r="H23" s="90">
        <v>4257.0200000000004</v>
      </c>
    </row>
    <row r="24" spans="1:8" ht="4.5" customHeight="1" x14ac:dyDescent="0.3">
      <c r="A24" s="178"/>
      <c r="B24" s="178"/>
      <c r="C24" s="178"/>
      <c r="D24" s="178"/>
      <c r="E24" s="178"/>
      <c r="F24" s="178"/>
      <c r="G24" s="178"/>
      <c r="H24" s="178"/>
    </row>
    <row r="25" spans="1:8" x14ac:dyDescent="0.3">
      <c r="A25" s="22">
        <v>2</v>
      </c>
      <c r="B25" s="22">
        <v>1</v>
      </c>
      <c r="C25" s="22">
        <v>5</v>
      </c>
      <c r="D25" s="22">
        <v>1</v>
      </c>
      <c r="E25" s="14" t="s">
        <v>7</v>
      </c>
      <c r="F25" s="14" t="s">
        <v>13</v>
      </c>
      <c r="G25" s="14" t="s">
        <v>8</v>
      </c>
      <c r="H25" s="90">
        <v>7896.35</v>
      </c>
    </row>
    <row r="26" spans="1:8" x14ac:dyDescent="0.3">
      <c r="A26" s="22">
        <v>2</v>
      </c>
      <c r="B26" s="22">
        <v>1</v>
      </c>
      <c r="C26" s="22">
        <v>5</v>
      </c>
      <c r="D26" s="22">
        <v>2</v>
      </c>
      <c r="E26" s="14" t="s">
        <v>7</v>
      </c>
      <c r="F26" s="14" t="s">
        <v>13</v>
      </c>
      <c r="G26" s="14" t="s">
        <v>9</v>
      </c>
      <c r="H26" s="90">
        <v>7090.94</v>
      </c>
    </row>
    <row r="27" spans="1:8" x14ac:dyDescent="0.3">
      <c r="A27" s="22">
        <v>2</v>
      </c>
      <c r="B27" s="22">
        <v>1</v>
      </c>
      <c r="C27" s="22">
        <v>5</v>
      </c>
      <c r="D27" s="22">
        <v>3</v>
      </c>
      <c r="E27" s="14" t="s">
        <v>7</v>
      </c>
      <c r="F27" s="14" t="s">
        <v>13</v>
      </c>
      <c r="G27" s="14" t="s">
        <v>10</v>
      </c>
      <c r="H27" s="90">
        <v>6590.73</v>
      </c>
    </row>
    <row r="28" spans="1:8" ht="5.25" customHeight="1" x14ac:dyDescent="0.3">
      <c r="A28" s="22"/>
      <c r="B28" s="22"/>
      <c r="C28" s="22"/>
      <c r="D28" s="22"/>
      <c r="E28" s="14"/>
      <c r="F28" s="14"/>
      <c r="G28" s="14"/>
      <c r="H28" s="23"/>
    </row>
    <row r="29" spans="1:8" x14ac:dyDescent="0.3">
      <c r="A29" s="22">
        <v>2</v>
      </c>
      <c r="B29" s="22">
        <v>2</v>
      </c>
      <c r="C29" s="22">
        <v>1</v>
      </c>
      <c r="D29" s="22">
        <v>1</v>
      </c>
      <c r="E29" s="14" t="s">
        <v>14</v>
      </c>
      <c r="F29" s="14" t="s">
        <v>36</v>
      </c>
      <c r="G29" s="14" t="s">
        <v>8</v>
      </c>
      <c r="H29" s="90">
        <v>2486.65</v>
      </c>
    </row>
    <row r="30" spans="1:8" x14ac:dyDescent="0.3">
      <c r="A30" s="22">
        <v>2</v>
      </c>
      <c r="B30" s="22">
        <v>2</v>
      </c>
      <c r="C30" s="22">
        <v>1</v>
      </c>
      <c r="D30" s="22">
        <v>2</v>
      </c>
      <c r="E30" s="14" t="s">
        <v>14</v>
      </c>
      <c r="F30" s="14" t="s">
        <v>36</v>
      </c>
      <c r="G30" s="14" t="s">
        <v>9</v>
      </c>
      <c r="H30" s="90">
        <v>2063.27</v>
      </c>
    </row>
    <row r="31" spans="1:8" x14ac:dyDescent="0.3">
      <c r="A31" s="22">
        <v>2</v>
      </c>
      <c r="B31" s="22">
        <v>2</v>
      </c>
      <c r="C31" s="22">
        <v>1</v>
      </c>
      <c r="D31" s="22">
        <v>3</v>
      </c>
      <c r="E31" s="14" t="s">
        <v>14</v>
      </c>
      <c r="F31" s="14" t="s">
        <v>36</v>
      </c>
      <c r="G31" s="14" t="s">
        <v>10</v>
      </c>
      <c r="H31" s="90">
        <v>1722.86</v>
      </c>
    </row>
    <row r="32" spans="1:8" ht="6" customHeight="1" x14ac:dyDescent="0.3">
      <c r="A32" s="178"/>
      <c r="B32" s="178"/>
      <c r="C32" s="178"/>
      <c r="D32" s="178"/>
      <c r="E32" s="178"/>
      <c r="F32" s="178"/>
      <c r="G32" s="178"/>
      <c r="H32" s="178"/>
    </row>
    <row r="33" spans="1:8" ht="17.25" customHeight="1" x14ac:dyDescent="0.3">
      <c r="A33" s="22">
        <v>2</v>
      </c>
      <c r="B33" s="22">
        <v>2</v>
      </c>
      <c r="C33" s="22">
        <v>2</v>
      </c>
      <c r="D33" s="22">
        <v>1</v>
      </c>
      <c r="E33" s="14" t="s">
        <v>14</v>
      </c>
      <c r="F33" s="14" t="s">
        <v>15</v>
      </c>
      <c r="G33" s="14" t="s">
        <v>8</v>
      </c>
      <c r="H33" s="90">
        <v>3367.83</v>
      </c>
    </row>
    <row r="34" spans="1:8" x14ac:dyDescent="0.3">
      <c r="A34" s="22">
        <v>2</v>
      </c>
      <c r="B34" s="22">
        <v>2</v>
      </c>
      <c r="C34" s="22">
        <v>2</v>
      </c>
      <c r="D34" s="22">
        <v>2</v>
      </c>
      <c r="E34" s="14" t="s">
        <v>14</v>
      </c>
      <c r="F34" s="14" t="s">
        <v>15</v>
      </c>
      <c r="G34" s="14" t="s">
        <v>9</v>
      </c>
      <c r="H34" s="90">
        <v>2726.31</v>
      </c>
    </row>
    <row r="35" spans="1:8" x14ac:dyDescent="0.3">
      <c r="A35" s="22">
        <v>2</v>
      </c>
      <c r="B35" s="22">
        <v>2</v>
      </c>
      <c r="C35" s="22">
        <v>2</v>
      </c>
      <c r="D35" s="22">
        <v>3</v>
      </c>
      <c r="E35" s="14" t="s">
        <v>14</v>
      </c>
      <c r="F35" s="14" t="s">
        <v>15</v>
      </c>
      <c r="G35" s="14" t="s">
        <v>10</v>
      </c>
      <c r="H35" s="90">
        <v>2137.9499999999998</v>
      </c>
    </row>
    <row r="36" spans="1:8" ht="6" customHeight="1" x14ac:dyDescent="0.3">
      <c r="A36" s="178"/>
      <c r="B36" s="178"/>
      <c r="C36" s="178"/>
      <c r="D36" s="178"/>
      <c r="E36" s="178"/>
      <c r="F36" s="178"/>
      <c r="G36" s="178"/>
      <c r="H36" s="178"/>
    </row>
    <row r="37" spans="1:8" x14ac:dyDescent="0.3">
      <c r="A37" s="22">
        <v>2</v>
      </c>
      <c r="B37" s="22">
        <v>2</v>
      </c>
      <c r="C37" s="22">
        <v>3</v>
      </c>
      <c r="D37" s="22">
        <v>1</v>
      </c>
      <c r="E37" s="14" t="s">
        <v>14</v>
      </c>
      <c r="F37" s="14" t="s">
        <v>12</v>
      </c>
      <c r="G37" s="14" t="s">
        <v>8</v>
      </c>
      <c r="H37" s="90">
        <v>5224.92</v>
      </c>
    </row>
    <row r="38" spans="1:8" x14ac:dyDescent="0.3">
      <c r="A38" s="22">
        <v>2</v>
      </c>
      <c r="B38" s="22">
        <v>2</v>
      </c>
      <c r="C38" s="22">
        <v>3</v>
      </c>
      <c r="D38" s="22">
        <v>2</v>
      </c>
      <c r="E38" s="14" t="s">
        <v>14</v>
      </c>
      <c r="F38" s="14" t="s">
        <v>12</v>
      </c>
      <c r="G38" s="14" t="s">
        <v>9</v>
      </c>
      <c r="H38" s="90">
        <v>4403.1000000000004</v>
      </c>
    </row>
    <row r="39" spans="1:8" x14ac:dyDescent="0.3">
      <c r="A39" s="22">
        <v>2</v>
      </c>
      <c r="B39" s="22">
        <v>2</v>
      </c>
      <c r="C39" s="22">
        <v>3</v>
      </c>
      <c r="D39" s="22">
        <v>3</v>
      </c>
      <c r="E39" s="14" t="s">
        <v>14</v>
      </c>
      <c r="F39" s="14" t="s">
        <v>12</v>
      </c>
      <c r="G39" s="14" t="s">
        <v>10</v>
      </c>
      <c r="H39" s="90">
        <v>3893.89</v>
      </c>
    </row>
    <row r="40" spans="1:8" ht="8.25" customHeight="1" x14ac:dyDescent="0.3">
      <c r="A40" s="19"/>
      <c r="B40" s="19"/>
      <c r="C40" s="19"/>
      <c r="D40" s="19"/>
      <c r="E40" s="5"/>
      <c r="F40" s="5"/>
      <c r="G40" s="5"/>
      <c r="H40" s="91"/>
    </row>
    <row r="41" spans="1:8" x14ac:dyDescent="0.3">
      <c r="A41" s="55">
        <v>2</v>
      </c>
      <c r="B41" s="55">
        <v>2</v>
      </c>
      <c r="C41" s="55">
        <v>4</v>
      </c>
      <c r="D41" s="55">
        <v>1</v>
      </c>
      <c r="E41" s="55" t="s">
        <v>14</v>
      </c>
      <c r="F41" s="55" t="s">
        <v>13</v>
      </c>
      <c r="G41" s="55" t="s">
        <v>8</v>
      </c>
      <c r="H41" s="92">
        <v>5200</v>
      </c>
    </row>
    <row r="42" spans="1:8" x14ac:dyDescent="0.3">
      <c r="A42" s="55">
        <v>2</v>
      </c>
      <c r="B42" s="55">
        <v>2</v>
      </c>
      <c r="C42" s="55">
        <v>4</v>
      </c>
      <c r="D42" s="55">
        <v>2</v>
      </c>
      <c r="E42" s="55" t="s">
        <v>14</v>
      </c>
      <c r="F42" s="55" t="s">
        <v>13</v>
      </c>
      <c r="G42" s="55" t="s">
        <v>9</v>
      </c>
      <c r="H42" s="92">
        <v>4400</v>
      </c>
    </row>
    <row r="43" spans="1:8" x14ac:dyDescent="0.3">
      <c r="A43" s="55">
        <v>2</v>
      </c>
      <c r="B43" s="55">
        <v>2</v>
      </c>
      <c r="C43" s="55">
        <v>4</v>
      </c>
      <c r="D43" s="55">
        <v>3</v>
      </c>
      <c r="E43" s="55" t="s">
        <v>14</v>
      </c>
      <c r="F43" s="55" t="s">
        <v>13</v>
      </c>
      <c r="G43" s="55" t="s">
        <v>10</v>
      </c>
      <c r="H43" s="92">
        <v>3600</v>
      </c>
    </row>
    <row r="44" spans="1:8" ht="6.75" customHeight="1" x14ac:dyDescent="0.3">
      <c r="A44" s="177"/>
      <c r="B44" s="177"/>
      <c r="C44" s="177"/>
      <c r="D44" s="177"/>
      <c r="E44" s="177"/>
      <c r="F44" s="177"/>
      <c r="G44" s="177"/>
      <c r="H44" s="177"/>
    </row>
    <row r="45" spans="1:8" x14ac:dyDescent="0.3">
      <c r="A45" s="55">
        <v>2</v>
      </c>
      <c r="B45" s="55">
        <v>3</v>
      </c>
      <c r="C45" s="55">
        <v>1</v>
      </c>
      <c r="D45" s="55">
        <v>1</v>
      </c>
      <c r="E45" s="55" t="s">
        <v>107</v>
      </c>
      <c r="F45" s="55" t="s">
        <v>108</v>
      </c>
      <c r="G45" s="55" t="s">
        <v>109</v>
      </c>
      <c r="H45" s="92">
        <v>3361.91</v>
      </c>
    </row>
    <row r="46" spans="1:8" x14ac:dyDescent="0.3">
      <c r="A46" s="55">
        <v>2</v>
      </c>
      <c r="B46" s="55">
        <v>3</v>
      </c>
      <c r="C46" s="55">
        <v>1</v>
      </c>
      <c r="D46" s="55">
        <v>2</v>
      </c>
      <c r="E46" s="55" t="s">
        <v>107</v>
      </c>
      <c r="F46" s="55" t="s">
        <v>108</v>
      </c>
      <c r="G46" s="55" t="s">
        <v>110</v>
      </c>
      <c r="H46" s="92">
        <v>2935.38</v>
      </c>
    </row>
    <row r="47" spans="1:8" x14ac:dyDescent="0.3">
      <c r="A47" s="55">
        <v>2</v>
      </c>
      <c r="B47" s="55">
        <v>3</v>
      </c>
      <c r="C47" s="55">
        <v>1</v>
      </c>
      <c r="D47" s="55">
        <v>3</v>
      </c>
      <c r="E47" s="55" t="s">
        <v>107</v>
      </c>
      <c r="F47" s="55" t="s">
        <v>108</v>
      </c>
      <c r="G47" s="55" t="s">
        <v>111</v>
      </c>
      <c r="H47" s="92">
        <v>2695.68</v>
      </c>
    </row>
    <row r="48" spans="1:8" ht="6.75" customHeight="1" x14ac:dyDescent="0.3">
      <c r="A48" s="55"/>
      <c r="B48" s="55"/>
      <c r="C48" s="55"/>
      <c r="D48" s="55"/>
      <c r="E48" s="55"/>
      <c r="F48" s="47"/>
      <c r="G48" s="55"/>
      <c r="H48" s="93"/>
    </row>
    <row r="49" spans="1:8" x14ac:dyDescent="0.3">
      <c r="A49" s="55">
        <v>2</v>
      </c>
      <c r="B49" s="55">
        <v>3</v>
      </c>
      <c r="C49" s="55">
        <v>2</v>
      </c>
      <c r="D49" s="55">
        <v>1</v>
      </c>
      <c r="E49" s="55" t="s">
        <v>107</v>
      </c>
      <c r="F49" s="55" t="s">
        <v>15</v>
      </c>
      <c r="G49" s="55" t="s">
        <v>109</v>
      </c>
      <c r="H49" s="92">
        <v>4108.26</v>
      </c>
    </row>
    <row r="50" spans="1:8" x14ac:dyDescent="0.3">
      <c r="A50" s="55">
        <v>2</v>
      </c>
      <c r="B50" s="55">
        <v>3</v>
      </c>
      <c r="C50" s="55">
        <v>2</v>
      </c>
      <c r="D50" s="55">
        <v>2</v>
      </c>
      <c r="E50" s="55" t="s">
        <v>107</v>
      </c>
      <c r="F50" s="55" t="s">
        <v>15</v>
      </c>
      <c r="G50" s="55" t="s">
        <v>110</v>
      </c>
      <c r="H50" s="92">
        <v>3828.5</v>
      </c>
    </row>
    <row r="51" spans="1:8" x14ac:dyDescent="0.3">
      <c r="A51" s="55">
        <v>2</v>
      </c>
      <c r="B51" s="55">
        <v>3</v>
      </c>
      <c r="C51" s="55">
        <v>2</v>
      </c>
      <c r="D51" s="55">
        <v>3</v>
      </c>
      <c r="E51" s="55" t="s">
        <v>107</v>
      </c>
      <c r="F51" s="55" t="s">
        <v>15</v>
      </c>
      <c r="G51" s="55" t="s">
        <v>111</v>
      </c>
      <c r="H51" s="92">
        <v>3691.02</v>
      </c>
    </row>
  </sheetData>
  <mergeCells count="18">
    <mergeCell ref="A44:H44"/>
    <mergeCell ref="A36:H36"/>
    <mergeCell ref="A16:H16"/>
    <mergeCell ref="A20:H20"/>
    <mergeCell ref="A8:D8"/>
    <mergeCell ref="E8:F8"/>
    <mergeCell ref="A24:H24"/>
    <mergeCell ref="A12:H12"/>
    <mergeCell ref="A32:H32"/>
    <mergeCell ref="A1:H1"/>
    <mergeCell ref="A2:H2"/>
    <mergeCell ref="A3:A7"/>
    <mergeCell ref="B3:B7"/>
    <mergeCell ref="C3:C7"/>
    <mergeCell ref="D3:D7"/>
    <mergeCell ref="E4:H4"/>
    <mergeCell ref="E5:H5"/>
    <mergeCell ref="E6:H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H52"/>
  <sheetViews>
    <sheetView view="pageBreakPreview" topLeftCell="A25" zoomScaleNormal="100" zoomScaleSheetLayoutView="100" workbookViewId="0">
      <selection activeCell="A8" sqref="A8:D8"/>
    </sheetView>
  </sheetViews>
  <sheetFormatPr baseColWidth="10" defaultRowHeight="15" x14ac:dyDescent="0.25"/>
  <cols>
    <col min="1" max="1" width="5.140625" customWidth="1"/>
    <col min="2" max="2" width="4.7109375" customWidth="1"/>
    <col min="3" max="3" width="4.85546875" customWidth="1"/>
    <col min="4" max="4" width="4.42578125" customWidth="1"/>
    <col min="5" max="5" width="22.5703125" customWidth="1"/>
    <col min="6" max="6" width="26.140625" customWidth="1"/>
    <col min="8" max="8" width="15" style="96" customWidth="1"/>
  </cols>
  <sheetData>
    <row r="1" spans="1:8" ht="20.100000000000001" customHeight="1" x14ac:dyDescent="0.25">
      <c r="A1" s="182" t="s">
        <v>76</v>
      </c>
      <c r="B1" s="183"/>
      <c r="C1" s="183"/>
      <c r="D1" s="183"/>
      <c r="E1" s="183"/>
      <c r="F1" s="183"/>
      <c r="G1" s="183"/>
      <c r="H1" s="184"/>
    </row>
    <row r="2" spans="1:8" ht="20.100000000000001" customHeight="1" thickBot="1" x14ac:dyDescent="0.3">
      <c r="A2" s="185" t="s">
        <v>73</v>
      </c>
      <c r="B2" s="186"/>
      <c r="C2" s="186"/>
      <c r="D2" s="186"/>
      <c r="E2" s="186"/>
      <c r="F2" s="186"/>
      <c r="G2" s="186"/>
      <c r="H2" s="187"/>
    </row>
    <row r="3" spans="1:8" x14ac:dyDescent="0.25">
      <c r="A3" s="188" t="s">
        <v>1</v>
      </c>
      <c r="B3" s="191" t="s">
        <v>2</v>
      </c>
      <c r="C3" s="191" t="s">
        <v>35</v>
      </c>
      <c r="D3" s="194" t="s">
        <v>3</v>
      </c>
      <c r="E3" s="51"/>
      <c r="F3" s="75"/>
      <c r="G3" s="75"/>
      <c r="H3" s="86"/>
    </row>
    <row r="4" spans="1:8" x14ac:dyDescent="0.25">
      <c r="A4" s="189"/>
      <c r="B4" s="192"/>
      <c r="C4" s="192"/>
      <c r="D4" s="195"/>
      <c r="E4" s="174" t="s">
        <v>34</v>
      </c>
      <c r="F4" s="175"/>
      <c r="G4" s="175"/>
      <c r="H4" s="176"/>
    </row>
    <row r="5" spans="1:8" x14ac:dyDescent="0.25">
      <c r="A5" s="189"/>
      <c r="B5" s="192"/>
      <c r="C5" s="192"/>
      <c r="D5" s="195"/>
      <c r="E5" s="174" t="s">
        <v>4</v>
      </c>
      <c r="F5" s="175"/>
      <c r="G5" s="175"/>
      <c r="H5" s="176"/>
    </row>
    <row r="6" spans="1:8" x14ac:dyDescent="0.25">
      <c r="A6" s="189"/>
      <c r="B6" s="192"/>
      <c r="C6" s="192"/>
      <c r="D6" s="195"/>
      <c r="E6" s="174"/>
      <c r="F6" s="175"/>
      <c r="G6" s="175"/>
      <c r="H6" s="176"/>
    </row>
    <row r="7" spans="1:8" ht="15.75" thickBot="1" x14ac:dyDescent="0.3">
      <c r="A7" s="190"/>
      <c r="B7" s="193"/>
      <c r="C7" s="193" t="s">
        <v>3</v>
      </c>
      <c r="D7" s="196" t="s">
        <v>5</v>
      </c>
      <c r="E7" s="52"/>
      <c r="F7" s="53"/>
      <c r="G7" s="53"/>
      <c r="H7" s="87"/>
    </row>
    <row r="8" spans="1:8" x14ac:dyDescent="0.25">
      <c r="A8" s="198" t="s">
        <v>6</v>
      </c>
      <c r="B8" s="199"/>
      <c r="C8" s="199"/>
      <c r="D8" s="199"/>
      <c r="E8" s="200" t="s">
        <v>35</v>
      </c>
      <c r="F8" s="200"/>
      <c r="G8" s="57" t="s">
        <v>3</v>
      </c>
      <c r="H8" s="95" t="s">
        <v>49</v>
      </c>
    </row>
    <row r="9" spans="1:8" x14ac:dyDescent="0.25">
      <c r="A9" s="55">
        <v>2</v>
      </c>
      <c r="B9" s="55">
        <v>2</v>
      </c>
      <c r="C9" s="55">
        <v>5</v>
      </c>
      <c r="D9" s="55">
        <v>1</v>
      </c>
      <c r="E9" s="55" t="s">
        <v>112</v>
      </c>
      <c r="F9" s="47" t="s">
        <v>113</v>
      </c>
      <c r="G9" s="55" t="s">
        <v>8</v>
      </c>
      <c r="H9" s="92">
        <v>4042.5</v>
      </c>
    </row>
    <row r="10" spans="1:8" x14ac:dyDescent="0.25">
      <c r="A10" s="55">
        <v>2</v>
      </c>
      <c r="B10" s="55">
        <v>2</v>
      </c>
      <c r="C10" s="55">
        <v>5</v>
      </c>
      <c r="D10" s="55">
        <v>2</v>
      </c>
      <c r="E10" s="55" t="s">
        <v>112</v>
      </c>
      <c r="F10" s="47" t="s">
        <v>113</v>
      </c>
      <c r="G10" s="55" t="s">
        <v>9</v>
      </c>
      <c r="H10" s="92">
        <v>3696</v>
      </c>
    </row>
    <row r="11" spans="1:8" x14ac:dyDescent="0.25">
      <c r="A11" s="55">
        <v>2</v>
      </c>
      <c r="B11" s="55">
        <v>2</v>
      </c>
      <c r="C11" s="55">
        <v>5</v>
      </c>
      <c r="D11" s="55">
        <v>3</v>
      </c>
      <c r="E11" s="55" t="s">
        <v>112</v>
      </c>
      <c r="F11" s="47" t="s">
        <v>113</v>
      </c>
      <c r="G11" s="55" t="s">
        <v>10</v>
      </c>
      <c r="H11" s="92">
        <v>3234</v>
      </c>
    </row>
    <row r="12" spans="1:8" ht="8.25" customHeight="1" x14ac:dyDescent="0.25">
      <c r="A12" s="197"/>
      <c r="B12" s="197"/>
      <c r="C12" s="197"/>
      <c r="D12" s="197"/>
      <c r="E12" s="197"/>
      <c r="F12" s="197"/>
      <c r="G12" s="197"/>
      <c r="H12" s="197"/>
    </row>
    <row r="13" spans="1:8" x14ac:dyDescent="0.25">
      <c r="A13" s="55">
        <v>2</v>
      </c>
      <c r="B13" s="55">
        <v>2</v>
      </c>
      <c r="C13" s="55">
        <v>6</v>
      </c>
      <c r="D13" s="55">
        <v>1</v>
      </c>
      <c r="E13" s="55" t="s">
        <v>112</v>
      </c>
      <c r="F13" s="47" t="s">
        <v>114</v>
      </c>
      <c r="G13" s="55" t="s">
        <v>8</v>
      </c>
      <c r="H13" s="92">
        <v>6121.5</v>
      </c>
    </row>
    <row r="14" spans="1:8" x14ac:dyDescent="0.25">
      <c r="A14" s="55">
        <v>2</v>
      </c>
      <c r="B14" s="55">
        <v>2</v>
      </c>
      <c r="C14" s="55">
        <v>6</v>
      </c>
      <c r="D14" s="55">
        <v>2</v>
      </c>
      <c r="E14" s="55" t="s">
        <v>112</v>
      </c>
      <c r="F14" s="47" t="s">
        <v>114</v>
      </c>
      <c r="G14" s="55" t="s">
        <v>9</v>
      </c>
      <c r="H14" s="92">
        <v>5313</v>
      </c>
    </row>
    <row r="15" spans="1:8" x14ac:dyDescent="0.25">
      <c r="A15" s="55">
        <v>2</v>
      </c>
      <c r="B15" s="55">
        <v>2</v>
      </c>
      <c r="C15" s="55">
        <v>6</v>
      </c>
      <c r="D15" s="55">
        <v>3</v>
      </c>
      <c r="E15" s="55" t="s">
        <v>112</v>
      </c>
      <c r="F15" s="47" t="s">
        <v>114</v>
      </c>
      <c r="G15" s="55" t="s">
        <v>10</v>
      </c>
      <c r="H15" s="92">
        <v>4620</v>
      </c>
    </row>
    <row r="16" spans="1:8" ht="10.5" customHeight="1" x14ac:dyDescent="0.25">
      <c r="A16" s="197"/>
      <c r="B16" s="197"/>
      <c r="C16" s="197"/>
      <c r="D16" s="197"/>
      <c r="E16" s="197"/>
      <c r="F16" s="197"/>
      <c r="G16" s="197"/>
      <c r="H16" s="197"/>
    </row>
    <row r="17" spans="1:8" x14ac:dyDescent="0.25">
      <c r="A17" s="55">
        <v>2</v>
      </c>
      <c r="B17" s="55">
        <v>2</v>
      </c>
      <c r="C17" s="55">
        <v>7</v>
      </c>
      <c r="D17" s="55">
        <v>1</v>
      </c>
      <c r="E17" s="55" t="s">
        <v>115</v>
      </c>
      <c r="F17" s="55" t="s">
        <v>48</v>
      </c>
      <c r="G17" s="55" t="s">
        <v>8</v>
      </c>
      <c r="H17" s="92">
        <v>4851</v>
      </c>
    </row>
    <row r="18" spans="1:8" x14ac:dyDescent="0.25">
      <c r="A18" s="55">
        <v>2</v>
      </c>
      <c r="B18" s="55">
        <v>2</v>
      </c>
      <c r="C18" s="55">
        <v>7</v>
      </c>
      <c r="D18" s="55">
        <v>2</v>
      </c>
      <c r="E18" s="55" t="s">
        <v>115</v>
      </c>
      <c r="F18" s="55" t="s">
        <v>48</v>
      </c>
      <c r="G18" s="55" t="s">
        <v>9</v>
      </c>
      <c r="H18" s="92">
        <v>5428.5</v>
      </c>
    </row>
    <row r="19" spans="1:8" x14ac:dyDescent="0.25">
      <c r="A19" s="55">
        <v>2</v>
      </c>
      <c r="B19" s="55">
        <v>2</v>
      </c>
      <c r="C19" s="55">
        <v>7</v>
      </c>
      <c r="D19" s="55">
        <v>3</v>
      </c>
      <c r="E19" s="55" t="s">
        <v>115</v>
      </c>
      <c r="F19" s="55" t="s">
        <v>48</v>
      </c>
      <c r="G19" s="55" t="s">
        <v>10</v>
      </c>
      <c r="H19" s="92">
        <v>3696</v>
      </c>
    </row>
    <row r="20" spans="1:8" ht="9" customHeight="1" x14ac:dyDescent="0.25">
      <c r="A20" s="197"/>
      <c r="B20" s="197"/>
      <c r="C20" s="197"/>
      <c r="D20" s="197"/>
      <c r="E20" s="197"/>
      <c r="F20" s="197"/>
      <c r="G20" s="197"/>
      <c r="H20" s="197"/>
    </row>
    <row r="21" spans="1:8" x14ac:dyDescent="0.25">
      <c r="A21" s="55">
        <v>2</v>
      </c>
      <c r="B21" s="55">
        <v>2</v>
      </c>
      <c r="C21" s="55">
        <v>8</v>
      </c>
      <c r="D21" s="55">
        <v>1</v>
      </c>
      <c r="E21" s="55" t="s">
        <v>116</v>
      </c>
      <c r="F21" s="55" t="s">
        <v>48</v>
      </c>
      <c r="G21" s="55" t="s">
        <v>8</v>
      </c>
      <c r="H21" s="92">
        <v>4510</v>
      </c>
    </row>
    <row r="22" spans="1:8" x14ac:dyDescent="0.25">
      <c r="A22" s="55">
        <v>2</v>
      </c>
      <c r="B22" s="55">
        <v>2</v>
      </c>
      <c r="C22" s="55">
        <v>8</v>
      </c>
      <c r="D22" s="55">
        <v>2</v>
      </c>
      <c r="E22" s="55" t="s">
        <v>116</v>
      </c>
      <c r="F22" s="55" t="s">
        <v>48</v>
      </c>
      <c r="G22" s="55" t="s">
        <v>9</v>
      </c>
      <c r="H22" s="92">
        <v>3960</v>
      </c>
    </row>
    <row r="23" spans="1:8" x14ac:dyDescent="0.25">
      <c r="A23" s="55">
        <v>2</v>
      </c>
      <c r="B23" s="55">
        <v>2</v>
      </c>
      <c r="C23" s="55">
        <v>8</v>
      </c>
      <c r="D23" s="55">
        <v>3</v>
      </c>
      <c r="E23" s="55" t="s">
        <v>116</v>
      </c>
      <c r="F23" s="55" t="s">
        <v>48</v>
      </c>
      <c r="G23" s="55" t="s">
        <v>10</v>
      </c>
      <c r="H23" s="92">
        <v>3465</v>
      </c>
    </row>
    <row r="24" spans="1:8" ht="8.25" customHeight="1" x14ac:dyDescent="0.25">
      <c r="A24" s="197"/>
      <c r="B24" s="197"/>
      <c r="C24" s="197"/>
      <c r="D24" s="197"/>
      <c r="E24" s="197"/>
      <c r="F24" s="197"/>
      <c r="G24" s="197"/>
      <c r="H24" s="197"/>
    </row>
    <row r="25" spans="1:8" x14ac:dyDescent="0.25">
      <c r="A25" s="55">
        <v>2</v>
      </c>
      <c r="B25" s="55">
        <v>2</v>
      </c>
      <c r="C25" s="55">
        <v>9</v>
      </c>
      <c r="D25" s="55">
        <v>1</v>
      </c>
      <c r="E25" s="55" t="s">
        <v>117</v>
      </c>
      <c r="F25" s="55" t="s">
        <v>48</v>
      </c>
      <c r="G25" s="55" t="s">
        <v>8</v>
      </c>
      <c r="H25" s="92">
        <v>6930</v>
      </c>
    </row>
    <row r="26" spans="1:8" x14ac:dyDescent="0.25">
      <c r="A26" s="55">
        <v>2</v>
      </c>
      <c r="B26" s="55">
        <v>2</v>
      </c>
      <c r="C26" s="55">
        <v>9</v>
      </c>
      <c r="D26" s="55">
        <v>2</v>
      </c>
      <c r="E26" s="55" t="s">
        <v>117</v>
      </c>
      <c r="F26" s="55" t="s">
        <v>48</v>
      </c>
      <c r="G26" s="55" t="s">
        <v>9</v>
      </c>
      <c r="H26" s="92">
        <v>5659.5</v>
      </c>
    </row>
    <row r="27" spans="1:8" x14ac:dyDescent="0.25">
      <c r="A27" s="55">
        <v>2</v>
      </c>
      <c r="B27" s="55">
        <v>2</v>
      </c>
      <c r="C27" s="55">
        <v>9</v>
      </c>
      <c r="D27" s="55">
        <v>3</v>
      </c>
      <c r="E27" s="55" t="s">
        <v>117</v>
      </c>
      <c r="F27" s="55" t="s">
        <v>48</v>
      </c>
      <c r="G27" s="55" t="s">
        <v>10</v>
      </c>
      <c r="H27" s="92">
        <v>4273.5</v>
      </c>
    </row>
    <row r="28" spans="1:8" x14ac:dyDescent="0.25">
      <c r="A28" s="55">
        <v>2</v>
      </c>
      <c r="B28" s="55">
        <v>2</v>
      </c>
      <c r="C28" s="55">
        <v>9</v>
      </c>
      <c r="D28" s="55">
        <v>3</v>
      </c>
      <c r="E28" s="55" t="s">
        <v>117</v>
      </c>
      <c r="F28" s="55" t="s">
        <v>48</v>
      </c>
      <c r="G28" s="55" t="s">
        <v>118</v>
      </c>
      <c r="H28" s="92">
        <v>3465</v>
      </c>
    </row>
    <row r="29" spans="1:8" ht="9" customHeight="1" x14ac:dyDescent="0.25">
      <c r="A29" s="197"/>
      <c r="B29" s="197"/>
      <c r="C29" s="197"/>
      <c r="D29" s="197"/>
      <c r="E29" s="197"/>
      <c r="F29" s="197"/>
      <c r="G29" s="197"/>
      <c r="H29" s="197"/>
    </row>
    <row r="30" spans="1:8" x14ac:dyDescent="0.25">
      <c r="A30" s="55">
        <v>2</v>
      </c>
      <c r="B30" s="55">
        <v>3</v>
      </c>
      <c r="C30" s="55">
        <v>1</v>
      </c>
      <c r="D30" s="55">
        <v>1</v>
      </c>
      <c r="E30" s="55" t="s">
        <v>107</v>
      </c>
      <c r="F30" s="47" t="s">
        <v>108</v>
      </c>
      <c r="G30" s="55" t="s">
        <v>8</v>
      </c>
      <c r="H30" s="92">
        <v>3529.9</v>
      </c>
    </row>
    <row r="31" spans="1:8" x14ac:dyDescent="0.25">
      <c r="A31" s="55">
        <v>2</v>
      </c>
      <c r="B31" s="55">
        <v>3</v>
      </c>
      <c r="C31" s="55">
        <v>1</v>
      </c>
      <c r="D31" s="55">
        <v>2</v>
      </c>
      <c r="E31" s="55" t="s">
        <v>107</v>
      </c>
      <c r="F31" s="47" t="s">
        <v>108</v>
      </c>
      <c r="G31" s="55" t="s">
        <v>9</v>
      </c>
      <c r="H31" s="92">
        <v>3082.75</v>
      </c>
    </row>
    <row r="32" spans="1:8" x14ac:dyDescent="0.25">
      <c r="A32" s="55">
        <v>2</v>
      </c>
      <c r="B32" s="55">
        <v>3</v>
      </c>
      <c r="C32" s="55">
        <v>1</v>
      </c>
      <c r="D32" s="55">
        <v>3</v>
      </c>
      <c r="E32" s="55" t="s">
        <v>107</v>
      </c>
      <c r="F32" s="47" t="s">
        <v>108</v>
      </c>
      <c r="G32" s="55" t="s">
        <v>10</v>
      </c>
      <c r="H32" s="92">
        <v>2830.85</v>
      </c>
    </row>
    <row r="33" spans="1:8" ht="8.25" customHeight="1" x14ac:dyDescent="0.25">
      <c r="A33" s="197"/>
      <c r="B33" s="197"/>
      <c r="C33" s="197"/>
      <c r="D33" s="197"/>
      <c r="E33" s="197"/>
      <c r="F33" s="197"/>
      <c r="G33" s="197"/>
      <c r="H33" s="197"/>
    </row>
    <row r="34" spans="1:8" x14ac:dyDescent="0.25">
      <c r="A34" s="55">
        <v>2</v>
      </c>
      <c r="B34" s="55">
        <v>3</v>
      </c>
      <c r="C34" s="55">
        <v>2</v>
      </c>
      <c r="D34" s="55">
        <v>1</v>
      </c>
      <c r="E34" s="55" t="s">
        <v>107</v>
      </c>
      <c r="F34" s="47" t="s">
        <v>15</v>
      </c>
      <c r="G34" s="55" t="s">
        <v>8</v>
      </c>
      <c r="H34" s="92">
        <v>4314.2</v>
      </c>
    </row>
    <row r="35" spans="1:8" x14ac:dyDescent="0.25">
      <c r="A35" s="55">
        <v>2</v>
      </c>
      <c r="B35" s="55">
        <v>3</v>
      </c>
      <c r="C35" s="55">
        <v>2</v>
      </c>
      <c r="D35" s="55">
        <v>2</v>
      </c>
      <c r="E35" s="55" t="s">
        <v>107</v>
      </c>
      <c r="F35" s="47" t="s">
        <v>15</v>
      </c>
      <c r="G35" s="55" t="s">
        <v>9</v>
      </c>
      <c r="H35" s="92">
        <v>4019.4</v>
      </c>
    </row>
    <row r="36" spans="1:8" x14ac:dyDescent="0.25">
      <c r="A36" s="55">
        <v>2</v>
      </c>
      <c r="B36" s="55">
        <v>3</v>
      </c>
      <c r="C36" s="55">
        <v>2</v>
      </c>
      <c r="D36" s="55">
        <v>3</v>
      </c>
      <c r="E36" s="55" t="s">
        <v>107</v>
      </c>
      <c r="F36" s="47" t="s">
        <v>15</v>
      </c>
      <c r="G36" s="55" t="s">
        <v>10</v>
      </c>
      <c r="H36" s="92">
        <v>3875.3</v>
      </c>
    </row>
    <row r="37" spans="1:8" ht="9" customHeight="1" x14ac:dyDescent="0.25">
      <c r="A37" s="197"/>
      <c r="B37" s="197"/>
      <c r="C37" s="197"/>
      <c r="D37" s="197"/>
      <c r="E37" s="197"/>
      <c r="F37" s="197"/>
      <c r="G37" s="197"/>
      <c r="H37" s="197"/>
    </row>
    <row r="38" spans="1:8" x14ac:dyDescent="0.25">
      <c r="A38" s="55">
        <v>2</v>
      </c>
      <c r="B38" s="55">
        <v>3</v>
      </c>
      <c r="C38" s="55">
        <v>3</v>
      </c>
      <c r="D38" s="55">
        <v>1</v>
      </c>
      <c r="E38" s="201" t="s">
        <v>175</v>
      </c>
      <c r="F38" s="202"/>
      <c r="G38" s="55" t="s">
        <v>8</v>
      </c>
      <c r="H38" s="92">
        <v>1963.5</v>
      </c>
    </row>
    <row r="39" spans="1:8" x14ac:dyDescent="0.25">
      <c r="A39" s="55">
        <v>2</v>
      </c>
      <c r="B39" s="55">
        <v>3</v>
      </c>
      <c r="C39" s="55">
        <v>3</v>
      </c>
      <c r="D39" s="55">
        <v>2</v>
      </c>
      <c r="E39" s="201" t="s">
        <v>175</v>
      </c>
      <c r="F39" s="202"/>
      <c r="G39" s="55" t="s">
        <v>9</v>
      </c>
      <c r="H39" s="92">
        <v>1617</v>
      </c>
    </row>
    <row r="40" spans="1:8" x14ac:dyDescent="0.25">
      <c r="A40" s="55">
        <v>2</v>
      </c>
      <c r="B40" s="55">
        <v>3</v>
      </c>
      <c r="C40" s="55">
        <v>3</v>
      </c>
      <c r="D40" s="55">
        <v>3</v>
      </c>
      <c r="E40" s="201" t="s">
        <v>175</v>
      </c>
      <c r="F40" s="202"/>
      <c r="G40" s="55" t="s">
        <v>10</v>
      </c>
      <c r="H40" s="92">
        <v>1386</v>
      </c>
    </row>
    <row r="41" spans="1:8" ht="9.75" customHeight="1" x14ac:dyDescent="0.25">
      <c r="A41" s="197"/>
      <c r="B41" s="197"/>
      <c r="C41" s="197"/>
      <c r="D41" s="197"/>
      <c r="E41" s="197"/>
      <c r="F41" s="197"/>
      <c r="G41" s="197"/>
      <c r="H41" s="197"/>
    </row>
    <row r="42" spans="1:8" x14ac:dyDescent="0.25">
      <c r="A42" s="55">
        <v>2</v>
      </c>
      <c r="B42" s="55">
        <v>3</v>
      </c>
      <c r="C42" s="55">
        <v>4</v>
      </c>
      <c r="D42" s="55">
        <v>1</v>
      </c>
      <c r="E42" s="55" t="s">
        <v>119</v>
      </c>
      <c r="F42" s="55" t="s">
        <v>48</v>
      </c>
      <c r="G42" s="55" t="s">
        <v>8</v>
      </c>
      <c r="H42" s="92">
        <v>1100</v>
      </c>
    </row>
    <row r="43" spans="1:8" x14ac:dyDescent="0.25">
      <c r="A43" s="55">
        <v>2</v>
      </c>
      <c r="B43" s="55">
        <v>3</v>
      </c>
      <c r="C43" s="55">
        <v>4</v>
      </c>
      <c r="D43" s="55">
        <v>2</v>
      </c>
      <c r="E43" s="55" t="s">
        <v>119</v>
      </c>
      <c r="F43" s="55" t="s">
        <v>48</v>
      </c>
      <c r="G43" s="55" t="s">
        <v>9</v>
      </c>
      <c r="H43" s="92">
        <v>880</v>
      </c>
    </row>
    <row r="44" spans="1:8" x14ac:dyDescent="0.25">
      <c r="A44" s="55">
        <v>2</v>
      </c>
      <c r="B44" s="55">
        <v>3</v>
      </c>
      <c r="C44" s="55">
        <v>4</v>
      </c>
      <c r="D44" s="55">
        <v>3</v>
      </c>
      <c r="E44" s="55" t="s">
        <v>119</v>
      </c>
      <c r="F44" s="55" t="s">
        <v>48</v>
      </c>
      <c r="G44" s="55" t="s">
        <v>10</v>
      </c>
      <c r="H44" s="92">
        <v>550</v>
      </c>
    </row>
    <row r="45" spans="1:8" ht="8.25" customHeight="1" x14ac:dyDescent="0.25">
      <c r="A45" s="197"/>
      <c r="B45" s="197"/>
      <c r="C45" s="197"/>
      <c r="D45" s="197"/>
      <c r="E45" s="197"/>
      <c r="F45" s="197"/>
      <c r="G45" s="197"/>
      <c r="H45" s="197"/>
    </row>
    <row r="46" spans="1:8" x14ac:dyDescent="0.25">
      <c r="A46" s="55">
        <v>2</v>
      </c>
      <c r="B46" s="55">
        <v>3</v>
      </c>
      <c r="C46" s="55">
        <v>5</v>
      </c>
      <c r="D46" s="55">
        <v>1</v>
      </c>
      <c r="E46" s="177" t="s">
        <v>120</v>
      </c>
      <c r="F46" s="177"/>
      <c r="G46" s="55" t="s">
        <v>8</v>
      </c>
      <c r="H46" s="92">
        <v>2860</v>
      </c>
    </row>
    <row r="47" spans="1:8" x14ac:dyDescent="0.25">
      <c r="A47" s="55">
        <v>2</v>
      </c>
      <c r="B47" s="55">
        <v>3</v>
      </c>
      <c r="C47" s="55">
        <v>5</v>
      </c>
      <c r="D47" s="55">
        <v>2</v>
      </c>
      <c r="E47" s="177" t="s">
        <v>120</v>
      </c>
      <c r="F47" s="177"/>
      <c r="G47" s="55" t="s">
        <v>9</v>
      </c>
      <c r="H47" s="92">
        <v>2640</v>
      </c>
    </row>
    <row r="48" spans="1:8" x14ac:dyDescent="0.25">
      <c r="A48" s="55">
        <v>2</v>
      </c>
      <c r="B48" s="55">
        <v>3</v>
      </c>
      <c r="C48" s="55">
        <v>5</v>
      </c>
      <c r="D48" s="55">
        <v>3</v>
      </c>
      <c r="E48" s="177" t="s">
        <v>120</v>
      </c>
      <c r="F48" s="177"/>
      <c r="G48" s="55" t="s">
        <v>10</v>
      </c>
      <c r="H48" s="92">
        <v>2200</v>
      </c>
    </row>
    <row r="49" spans="1:8" ht="7.5" customHeight="1" x14ac:dyDescent="0.25">
      <c r="A49" s="197"/>
      <c r="B49" s="197"/>
      <c r="C49" s="197"/>
      <c r="D49" s="197"/>
      <c r="E49" s="197"/>
      <c r="F49" s="197"/>
      <c r="G49" s="197"/>
      <c r="H49" s="197"/>
    </row>
    <row r="50" spans="1:8" x14ac:dyDescent="0.25">
      <c r="A50" s="55">
        <v>2</v>
      </c>
      <c r="B50" s="55">
        <v>4</v>
      </c>
      <c r="C50" s="55">
        <v>1</v>
      </c>
      <c r="D50" s="55">
        <v>1</v>
      </c>
      <c r="E50" s="177" t="s">
        <v>121</v>
      </c>
      <c r="F50" s="177"/>
      <c r="G50" s="55" t="s">
        <v>8</v>
      </c>
      <c r="H50" s="92">
        <v>4510</v>
      </c>
    </row>
    <row r="51" spans="1:8" x14ac:dyDescent="0.25">
      <c r="A51" s="55">
        <v>2</v>
      </c>
      <c r="B51" s="55">
        <v>4</v>
      </c>
      <c r="C51" s="55">
        <v>1</v>
      </c>
      <c r="D51" s="55">
        <v>2</v>
      </c>
      <c r="E51" s="177" t="s">
        <v>121</v>
      </c>
      <c r="F51" s="177"/>
      <c r="G51" s="55" t="s">
        <v>9</v>
      </c>
      <c r="H51" s="92">
        <v>3850</v>
      </c>
    </row>
    <row r="52" spans="1:8" x14ac:dyDescent="0.25">
      <c r="A52" s="55">
        <v>2</v>
      </c>
      <c r="B52" s="55">
        <v>4</v>
      </c>
      <c r="C52" s="55">
        <v>1</v>
      </c>
      <c r="D52" s="55">
        <v>3</v>
      </c>
      <c r="E52" s="177" t="s">
        <v>121</v>
      </c>
      <c r="F52" s="177"/>
      <c r="G52" s="55" t="s">
        <v>10</v>
      </c>
      <c r="H52" s="92">
        <v>3300</v>
      </c>
    </row>
  </sheetData>
  <mergeCells count="30">
    <mergeCell ref="E5:H5"/>
    <mergeCell ref="E6:H6"/>
    <mergeCell ref="A8:D8"/>
    <mergeCell ref="E8:F8"/>
    <mergeCell ref="A45:H45"/>
    <mergeCell ref="A12:H12"/>
    <mergeCell ref="A16:H16"/>
    <mergeCell ref="A20:H20"/>
    <mergeCell ref="A24:H24"/>
    <mergeCell ref="A29:H29"/>
    <mergeCell ref="A33:H33"/>
    <mergeCell ref="E38:F38"/>
    <mergeCell ref="E39:F39"/>
    <mergeCell ref="E40:F40"/>
    <mergeCell ref="E50:F50"/>
    <mergeCell ref="E51:F51"/>
    <mergeCell ref="E52:F52"/>
    <mergeCell ref="A1:H1"/>
    <mergeCell ref="A2:H2"/>
    <mergeCell ref="A3:A7"/>
    <mergeCell ref="B3:B7"/>
    <mergeCell ref="C3:C7"/>
    <mergeCell ref="D3:D7"/>
    <mergeCell ref="E4:H4"/>
    <mergeCell ref="A37:H37"/>
    <mergeCell ref="A41:H41"/>
    <mergeCell ref="E46:F46"/>
    <mergeCell ref="E47:F47"/>
    <mergeCell ref="E48:F48"/>
    <mergeCell ref="A49:H49"/>
  </mergeCells>
  <pageMargins left="0.7" right="0.7" top="0.75" bottom="0.75" header="0.3" footer="0.3"/>
  <pageSetup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G15"/>
  <sheetViews>
    <sheetView view="pageBreakPreview" zoomScale="110" zoomScaleNormal="100" zoomScaleSheetLayoutView="110" workbookViewId="0">
      <selection activeCell="A8" sqref="A8:D8"/>
    </sheetView>
  </sheetViews>
  <sheetFormatPr baseColWidth="10" defaultRowHeight="15" x14ac:dyDescent="0.25"/>
  <cols>
    <col min="1" max="1" width="5" customWidth="1"/>
    <col min="2" max="2" width="4.7109375" customWidth="1"/>
    <col min="3" max="3" width="5" customWidth="1"/>
    <col min="4" max="4" width="5.85546875" customWidth="1"/>
    <col min="5" max="5" width="46.5703125" customWidth="1"/>
    <col min="7" max="7" width="13.5703125" customWidth="1"/>
  </cols>
  <sheetData>
    <row r="1" spans="1:7" ht="20.100000000000001" customHeight="1" x14ac:dyDescent="0.25">
      <c r="A1" s="159" t="s">
        <v>76</v>
      </c>
      <c r="B1" s="160"/>
      <c r="C1" s="160"/>
      <c r="D1" s="160"/>
      <c r="E1" s="160"/>
      <c r="F1" s="160"/>
      <c r="G1" s="161"/>
    </row>
    <row r="2" spans="1:7" ht="20.25" customHeight="1" thickBot="1" x14ac:dyDescent="0.3">
      <c r="A2" s="162" t="s">
        <v>73</v>
      </c>
      <c r="B2" s="163"/>
      <c r="C2" s="163"/>
      <c r="D2" s="163"/>
      <c r="E2" s="186"/>
      <c r="F2" s="186"/>
      <c r="G2" s="206"/>
    </row>
    <row r="3" spans="1:7" x14ac:dyDescent="0.25">
      <c r="A3" s="165" t="s">
        <v>1</v>
      </c>
      <c r="B3" s="168" t="s">
        <v>2</v>
      </c>
      <c r="C3" s="171" t="s">
        <v>35</v>
      </c>
      <c r="D3" s="168" t="s">
        <v>3</v>
      </c>
      <c r="E3" s="51"/>
      <c r="F3" s="75"/>
      <c r="G3" s="76"/>
    </row>
    <row r="4" spans="1:7" x14ac:dyDescent="0.25">
      <c r="A4" s="166"/>
      <c r="B4" s="169"/>
      <c r="C4" s="172"/>
      <c r="D4" s="169"/>
      <c r="E4" s="174" t="s">
        <v>34</v>
      </c>
      <c r="F4" s="175"/>
      <c r="G4" s="176"/>
    </row>
    <row r="5" spans="1:7" x14ac:dyDescent="0.25">
      <c r="A5" s="166"/>
      <c r="B5" s="169"/>
      <c r="C5" s="172"/>
      <c r="D5" s="169"/>
      <c r="E5" s="174" t="s">
        <v>4</v>
      </c>
      <c r="F5" s="175"/>
      <c r="G5" s="176"/>
    </row>
    <row r="6" spans="1:7" x14ac:dyDescent="0.25">
      <c r="A6" s="166"/>
      <c r="B6" s="169"/>
      <c r="C6" s="172"/>
      <c r="D6" s="169"/>
      <c r="E6" s="174"/>
      <c r="F6" s="175"/>
      <c r="G6" s="176"/>
    </row>
    <row r="7" spans="1:7" ht="15.75" thickBot="1" x14ac:dyDescent="0.3">
      <c r="A7" s="167"/>
      <c r="B7" s="170"/>
      <c r="C7" s="173" t="s">
        <v>3</v>
      </c>
      <c r="D7" s="170" t="s">
        <v>5</v>
      </c>
      <c r="E7" s="52"/>
      <c r="F7" s="53"/>
      <c r="G7" s="54"/>
    </row>
    <row r="8" spans="1:7" ht="15.75" thickBot="1" x14ac:dyDescent="0.3">
      <c r="A8" s="203" t="s">
        <v>6</v>
      </c>
      <c r="B8" s="204"/>
      <c r="C8" s="204"/>
      <c r="D8" s="205"/>
      <c r="E8" s="99" t="s">
        <v>35</v>
      </c>
      <c r="F8" s="100" t="s">
        <v>3</v>
      </c>
      <c r="G8" s="101" t="s">
        <v>49</v>
      </c>
    </row>
    <row r="9" spans="1:7" x14ac:dyDescent="0.25">
      <c r="A9" s="97">
        <v>2</v>
      </c>
      <c r="B9" s="97">
        <v>4</v>
      </c>
      <c r="C9" s="97">
        <v>3</v>
      </c>
      <c r="D9" s="97">
        <v>1</v>
      </c>
      <c r="E9" s="97" t="s">
        <v>122</v>
      </c>
      <c r="F9" s="97" t="s">
        <v>8</v>
      </c>
      <c r="G9" s="98">
        <v>6270</v>
      </c>
    </row>
    <row r="10" spans="1:7" x14ac:dyDescent="0.25">
      <c r="A10" s="55">
        <v>2</v>
      </c>
      <c r="B10" s="55">
        <v>4</v>
      </c>
      <c r="C10" s="55">
        <v>3</v>
      </c>
      <c r="D10" s="55">
        <v>2</v>
      </c>
      <c r="E10" s="55" t="s">
        <v>122</v>
      </c>
      <c r="F10" s="55" t="s">
        <v>9</v>
      </c>
      <c r="G10" s="56">
        <v>6050</v>
      </c>
    </row>
    <row r="11" spans="1:7" x14ac:dyDescent="0.25">
      <c r="A11" s="55">
        <v>2</v>
      </c>
      <c r="B11" s="55">
        <v>4</v>
      </c>
      <c r="C11" s="55">
        <v>3</v>
      </c>
      <c r="D11" s="55">
        <v>3</v>
      </c>
      <c r="E11" s="55" t="s">
        <v>122</v>
      </c>
      <c r="F11" s="55" t="s">
        <v>10</v>
      </c>
      <c r="G11" s="56">
        <v>5830</v>
      </c>
    </row>
    <row r="12" spans="1:7" ht="9" customHeight="1" x14ac:dyDescent="0.25">
      <c r="A12" s="197"/>
      <c r="B12" s="197"/>
      <c r="C12" s="197"/>
      <c r="D12" s="197"/>
      <c r="E12" s="197"/>
      <c r="F12" s="197"/>
      <c r="G12" s="197"/>
    </row>
    <row r="13" spans="1:7" x14ac:dyDescent="0.25">
      <c r="A13" s="55">
        <v>2</v>
      </c>
      <c r="B13" s="55">
        <v>4</v>
      </c>
      <c r="C13" s="55">
        <v>4</v>
      </c>
      <c r="D13" s="55">
        <v>1</v>
      </c>
      <c r="E13" s="55" t="s">
        <v>123</v>
      </c>
      <c r="F13" s="55" t="s">
        <v>8</v>
      </c>
      <c r="G13" s="56">
        <v>6820</v>
      </c>
    </row>
    <row r="14" spans="1:7" x14ac:dyDescent="0.25">
      <c r="A14" s="55">
        <v>2</v>
      </c>
      <c r="B14" s="55">
        <v>4</v>
      </c>
      <c r="C14" s="55">
        <v>4</v>
      </c>
      <c r="D14" s="55">
        <v>2</v>
      </c>
      <c r="E14" s="55" t="s">
        <v>123</v>
      </c>
      <c r="F14" s="55" t="s">
        <v>9</v>
      </c>
      <c r="G14" s="56">
        <v>6600</v>
      </c>
    </row>
    <row r="15" spans="1:7" x14ac:dyDescent="0.25">
      <c r="A15" s="55">
        <v>2</v>
      </c>
      <c r="B15" s="55">
        <v>4</v>
      </c>
      <c r="C15" s="55">
        <v>4</v>
      </c>
      <c r="D15" s="55">
        <v>3</v>
      </c>
      <c r="E15" s="55" t="s">
        <v>123</v>
      </c>
      <c r="F15" s="55" t="s">
        <v>10</v>
      </c>
      <c r="G15" s="56">
        <v>6380</v>
      </c>
    </row>
  </sheetData>
  <mergeCells count="11">
    <mergeCell ref="A8:D8"/>
    <mergeCell ref="A12:G12"/>
    <mergeCell ref="A1:G1"/>
    <mergeCell ref="A2:G2"/>
    <mergeCell ref="A3:A7"/>
    <mergeCell ref="B3:B7"/>
    <mergeCell ref="C3:C7"/>
    <mergeCell ref="D3:D7"/>
    <mergeCell ref="E4:G4"/>
    <mergeCell ref="E5:G5"/>
    <mergeCell ref="E6:G6"/>
  </mergeCells>
  <pageMargins left="0.7" right="0.7" top="0.75" bottom="0.75" header="0.3" footer="0.3"/>
  <pageSetup scale="9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E20"/>
  <sheetViews>
    <sheetView view="pageBreakPreview" zoomScale="110" zoomScaleNormal="100" zoomScaleSheetLayoutView="110" workbookViewId="0">
      <selection activeCell="D8" sqref="D8"/>
    </sheetView>
  </sheetViews>
  <sheetFormatPr baseColWidth="10" defaultRowHeight="15" x14ac:dyDescent="0.25"/>
  <cols>
    <col min="1" max="1" width="38" customWidth="1"/>
    <col min="3" max="3" width="18" customWidth="1"/>
    <col min="4" max="4" width="22.28515625" customWidth="1"/>
  </cols>
  <sheetData>
    <row r="1" spans="1:5" ht="20.100000000000001" customHeight="1" x14ac:dyDescent="0.25">
      <c r="A1" s="207" t="s">
        <v>173</v>
      </c>
      <c r="B1" s="208"/>
      <c r="C1" s="208"/>
      <c r="D1" s="209"/>
      <c r="E1" s="46"/>
    </row>
    <row r="2" spans="1:5" ht="20.100000000000001" customHeight="1" thickBot="1" x14ac:dyDescent="0.3">
      <c r="A2" s="210" t="s">
        <v>73</v>
      </c>
      <c r="B2" s="211"/>
      <c r="C2" s="211"/>
      <c r="D2" s="212"/>
      <c r="E2" s="46"/>
    </row>
    <row r="3" spans="1:5" ht="20.25" customHeight="1" thickBot="1" x14ac:dyDescent="0.3">
      <c r="A3" s="213" t="s">
        <v>89</v>
      </c>
      <c r="B3" s="214"/>
      <c r="C3" s="214"/>
      <c r="D3" s="215"/>
      <c r="E3" s="46"/>
    </row>
    <row r="4" spans="1:5" ht="15.75" thickBot="1" x14ac:dyDescent="0.3">
      <c r="A4" s="105" t="s">
        <v>90</v>
      </c>
      <c r="B4" s="106" t="s">
        <v>91</v>
      </c>
      <c r="C4" s="72" t="s">
        <v>92</v>
      </c>
      <c r="D4" s="106" t="s">
        <v>106</v>
      </c>
      <c r="E4" s="46"/>
    </row>
    <row r="5" spans="1:5" x14ac:dyDescent="0.25">
      <c r="A5" s="102" t="s">
        <v>93</v>
      </c>
      <c r="B5" s="103">
        <v>0.01</v>
      </c>
      <c r="C5" s="103">
        <v>0.05</v>
      </c>
      <c r="D5" s="104">
        <v>0.05</v>
      </c>
      <c r="E5" s="46"/>
    </row>
    <row r="6" spans="1:5" x14ac:dyDescent="0.25">
      <c r="A6" s="47" t="s">
        <v>94</v>
      </c>
      <c r="B6" s="48">
        <v>0.05</v>
      </c>
      <c r="C6" s="48">
        <v>0.15</v>
      </c>
      <c r="D6" s="49">
        <v>0.15</v>
      </c>
      <c r="E6" s="46"/>
    </row>
    <row r="7" spans="1:5" x14ac:dyDescent="0.25">
      <c r="A7" s="47" t="s">
        <v>95</v>
      </c>
      <c r="B7" s="48">
        <v>0.151</v>
      </c>
      <c r="C7" s="48">
        <v>0.35</v>
      </c>
      <c r="D7" s="49">
        <v>0.35</v>
      </c>
      <c r="E7" s="46"/>
    </row>
    <row r="8" spans="1:5" x14ac:dyDescent="0.25">
      <c r="A8" s="47" t="s">
        <v>96</v>
      </c>
      <c r="B8" s="48">
        <v>0.35099999999999998</v>
      </c>
      <c r="C8" s="48" t="s">
        <v>190</v>
      </c>
      <c r="D8" s="49">
        <v>0.4</v>
      </c>
      <c r="E8" s="46"/>
    </row>
    <row r="9" spans="1:5" x14ac:dyDescent="0.25">
      <c r="A9" s="47" t="s">
        <v>97</v>
      </c>
      <c r="B9" s="48">
        <v>0.40100000000000002</v>
      </c>
      <c r="C9" s="48">
        <v>0.5</v>
      </c>
      <c r="D9" s="49">
        <v>0.5</v>
      </c>
      <c r="E9" s="46"/>
    </row>
    <row r="10" spans="1:5" x14ac:dyDescent="0.25">
      <c r="A10" s="47" t="s">
        <v>98</v>
      </c>
      <c r="B10" s="48">
        <v>0.501</v>
      </c>
      <c r="C10" s="48">
        <v>0.55000000000000004</v>
      </c>
      <c r="D10" s="49">
        <v>0.55000000000000004</v>
      </c>
      <c r="E10" s="46"/>
    </row>
    <row r="11" spans="1:5" x14ac:dyDescent="0.25">
      <c r="A11" s="47" t="s">
        <v>99</v>
      </c>
      <c r="B11" s="48">
        <v>0.55100000000000005</v>
      </c>
      <c r="C11" s="48">
        <v>0.6</v>
      </c>
      <c r="D11" s="49">
        <v>0.6</v>
      </c>
      <c r="E11" s="46"/>
    </row>
    <row r="12" spans="1:5" x14ac:dyDescent="0.25">
      <c r="A12" s="47" t="s">
        <v>100</v>
      </c>
      <c r="B12" s="48">
        <v>0.60099999999999998</v>
      </c>
      <c r="C12" s="48">
        <v>0.65</v>
      </c>
      <c r="D12" s="49">
        <v>0.65</v>
      </c>
      <c r="E12" s="46"/>
    </row>
    <row r="13" spans="1:5" x14ac:dyDescent="0.25">
      <c r="A13" s="47" t="s">
        <v>101</v>
      </c>
      <c r="B13" s="48">
        <v>0.65100000000000002</v>
      </c>
      <c r="C13" s="48">
        <v>0.7</v>
      </c>
      <c r="D13" s="49">
        <v>0.7</v>
      </c>
      <c r="E13" s="46"/>
    </row>
    <row r="14" spans="1:5" x14ac:dyDescent="0.25">
      <c r="A14" s="47" t="s">
        <v>102</v>
      </c>
      <c r="B14" s="48">
        <v>0.70099999999999996</v>
      </c>
      <c r="C14" s="48">
        <v>0.75</v>
      </c>
      <c r="D14" s="49">
        <v>0.75</v>
      </c>
      <c r="E14" s="46"/>
    </row>
    <row r="15" spans="1:5" x14ac:dyDescent="0.25">
      <c r="A15" s="47" t="s">
        <v>182</v>
      </c>
      <c r="B15" s="48">
        <v>0.751</v>
      </c>
      <c r="C15" s="48">
        <v>0.8</v>
      </c>
      <c r="D15" s="49">
        <v>0.8</v>
      </c>
      <c r="E15" s="46"/>
    </row>
    <row r="16" spans="1:5" x14ac:dyDescent="0.25">
      <c r="A16" s="47" t="s">
        <v>103</v>
      </c>
      <c r="B16" s="48">
        <v>0.80100000000000005</v>
      </c>
      <c r="C16" s="48">
        <v>0.9</v>
      </c>
      <c r="D16" s="49">
        <v>0.9</v>
      </c>
      <c r="E16" s="46"/>
    </row>
    <row r="17" spans="1:5" x14ac:dyDescent="0.25">
      <c r="A17" s="47" t="s">
        <v>104</v>
      </c>
      <c r="B17" s="48">
        <v>0.90100000000000002</v>
      </c>
      <c r="C17" s="48">
        <v>0.95</v>
      </c>
      <c r="D17" s="49">
        <v>0.95</v>
      </c>
      <c r="E17" s="46"/>
    </row>
    <row r="18" spans="1:5" x14ac:dyDescent="0.25">
      <c r="A18" s="47" t="s">
        <v>105</v>
      </c>
      <c r="B18" s="48">
        <v>0.95099999999999996</v>
      </c>
      <c r="C18" s="48">
        <v>1</v>
      </c>
      <c r="D18" s="49">
        <v>1</v>
      </c>
      <c r="E18" s="46"/>
    </row>
    <row r="19" spans="1:5" ht="22.5" customHeight="1" x14ac:dyDescent="0.25">
      <c r="A19" s="216" t="s">
        <v>183</v>
      </c>
      <c r="B19" s="216"/>
      <c r="C19" s="216"/>
      <c r="D19" s="216"/>
      <c r="E19" s="46"/>
    </row>
    <row r="20" spans="1:5" x14ac:dyDescent="0.25">
      <c r="A20" s="216"/>
      <c r="B20" s="216"/>
      <c r="C20" s="216"/>
      <c r="D20" s="216"/>
      <c r="E20" s="46"/>
    </row>
  </sheetData>
  <mergeCells count="4">
    <mergeCell ref="A1:D1"/>
    <mergeCell ref="A2:D2"/>
    <mergeCell ref="A3:D3"/>
    <mergeCell ref="A19:D2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E25"/>
  <sheetViews>
    <sheetView view="pageBreakPreview" topLeftCell="A7" zoomScaleNormal="100" zoomScaleSheetLayoutView="100" workbookViewId="0">
      <selection activeCell="C8" sqref="C8:E8"/>
    </sheetView>
  </sheetViews>
  <sheetFormatPr baseColWidth="10" defaultRowHeight="15" x14ac:dyDescent="0.25"/>
  <cols>
    <col min="2" max="2" width="25.7109375" customWidth="1"/>
    <col min="3" max="3" width="23.7109375" customWidth="1"/>
    <col min="4" max="4" width="19.85546875" customWidth="1"/>
    <col min="5" max="5" width="18.42578125" customWidth="1"/>
  </cols>
  <sheetData>
    <row r="1" spans="1:5" ht="20.25" customHeight="1" x14ac:dyDescent="0.25">
      <c r="A1" s="221" t="s">
        <v>173</v>
      </c>
      <c r="B1" s="222"/>
      <c r="C1" s="222"/>
      <c r="D1" s="222"/>
      <c r="E1" s="223"/>
    </row>
    <row r="2" spans="1:5" ht="20.25" customHeight="1" thickBot="1" x14ac:dyDescent="0.3">
      <c r="A2" s="224" t="s">
        <v>73</v>
      </c>
      <c r="B2" s="225"/>
      <c r="C2" s="225"/>
      <c r="D2" s="225"/>
      <c r="E2" s="226"/>
    </row>
    <row r="3" spans="1:5" ht="15.75" thickBot="1" x14ac:dyDescent="0.3">
      <c r="A3" s="227" t="s">
        <v>126</v>
      </c>
      <c r="B3" s="228"/>
      <c r="C3" s="228"/>
      <c r="D3" s="228"/>
      <c r="E3" s="229"/>
    </row>
    <row r="4" spans="1:5" x14ac:dyDescent="0.25">
      <c r="A4" s="230" t="s">
        <v>70</v>
      </c>
      <c r="B4" s="231" t="s">
        <v>127</v>
      </c>
      <c r="C4" s="232" t="s">
        <v>128</v>
      </c>
      <c r="D4" s="233"/>
      <c r="E4" s="234"/>
    </row>
    <row r="5" spans="1:5" ht="25.5" x14ac:dyDescent="0.25">
      <c r="A5" s="230"/>
      <c r="B5" s="231"/>
      <c r="C5" s="74" t="s">
        <v>141</v>
      </c>
      <c r="D5" s="74" t="s">
        <v>142</v>
      </c>
      <c r="E5" s="107" t="s">
        <v>72</v>
      </c>
    </row>
    <row r="6" spans="1:5" ht="20.25" customHeight="1" x14ac:dyDescent="0.25">
      <c r="A6" s="217">
        <v>1</v>
      </c>
      <c r="B6" s="108" t="s">
        <v>135</v>
      </c>
      <c r="C6" s="218" t="s">
        <v>137</v>
      </c>
      <c r="D6" s="218" t="s">
        <v>129</v>
      </c>
      <c r="E6" s="219">
        <v>120</v>
      </c>
    </row>
    <row r="7" spans="1:5" x14ac:dyDescent="0.25">
      <c r="A7" s="217"/>
      <c r="B7" s="108" t="s">
        <v>136</v>
      </c>
      <c r="C7" s="218"/>
      <c r="D7" s="218"/>
      <c r="E7" s="220"/>
    </row>
    <row r="8" spans="1:5" x14ac:dyDescent="0.25">
      <c r="A8" s="235" t="s">
        <v>70</v>
      </c>
      <c r="B8" s="236" t="s">
        <v>127</v>
      </c>
      <c r="C8" s="237" t="s">
        <v>190</v>
      </c>
      <c r="D8" s="238"/>
      <c r="E8" s="238"/>
    </row>
    <row r="9" spans="1:5" ht="25.5" x14ac:dyDescent="0.25">
      <c r="A9" s="235"/>
      <c r="B9" s="236"/>
      <c r="C9" s="109" t="s">
        <v>141</v>
      </c>
      <c r="D9" s="109" t="s">
        <v>142</v>
      </c>
      <c r="E9" s="69" t="s">
        <v>72</v>
      </c>
    </row>
    <row r="10" spans="1:5" x14ac:dyDescent="0.25">
      <c r="A10" s="217">
        <v>1</v>
      </c>
      <c r="B10" s="108" t="s">
        <v>132</v>
      </c>
      <c r="C10" s="218" t="s">
        <v>129</v>
      </c>
      <c r="D10" s="218" t="s">
        <v>130</v>
      </c>
      <c r="E10" s="219">
        <v>120</v>
      </c>
    </row>
    <row r="11" spans="1:5" x14ac:dyDescent="0.25">
      <c r="A11" s="217"/>
      <c r="B11" s="108" t="s">
        <v>133</v>
      </c>
      <c r="C11" s="218"/>
      <c r="D11" s="218"/>
      <c r="E11" s="220"/>
    </row>
    <row r="12" spans="1:5" x14ac:dyDescent="0.25">
      <c r="A12" s="217">
        <v>1</v>
      </c>
      <c r="B12" s="108" t="s">
        <v>134</v>
      </c>
      <c r="C12" s="218" t="s">
        <v>130</v>
      </c>
      <c r="D12" s="218" t="s">
        <v>131</v>
      </c>
      <c r="E12" s="219">
        <v>120</v>
      </c>
    </row>
    <row r="13" spans="1:5" x14ac:dyDescent="0.25">
      <c r="A13" s="217"/>
      <c r="B13" s="108"/>
      <c r="C13" s="218"/>
      <c r="D13" s="218"/>
      <c r="E13" s="219"/>
    </row>
    <row r="14" spans="1:5" x14ac:dyDescent="0.25">
      <c r="A14" s="110"/>
      <c r="B14" s="110"/>
      <c r="C14" s="110"/>
      <c r="D14" s="110"/>
      <c r="E14" s="110"/>
    </row>
    <row r="15" spans="1:5" x14ac:dyDescent="0.25">
      <c r="A15" s="235" t="s">
        <v>70</v>
      </c>
      <c r="B15" s="236" t="s">
        <v>127</v>
      </c>
      <c r="C15" s="237" t="s">
        <v>140</v>
      </c>
      <c r="D15" s="238"/>
      <c r="E15" s="238"/>
    </row>
    <row r="16" spans="1:5" ht="25.5" x14ac:dyDescent="0.25">
      <c r="A16" s="235"/>
      <c r="B16" s="236"/>
      <c r="C16" s="109" t="s">
        <v>141</v>
      </c>
      <c r="D16" s="109" t="s">
        <v>142</v>
      </c>
      <c r="E16" s="69" t="s">
        <v>72</v>
      </c>
    </row>
    <row r="17" spans="1:5" x14ac:dyDescent="0.25">
      <c r="A17" s="217">
        <v>2</v>
      </c>
      <c r="B17" s="108" t="s">
        <v>138</v>
      </c>
      <c r="C17" s="218" t="s">
        <v>139</v>
      </c>
      <c r="D17" s="218" t="s">
        <v>184</v>
      </c>
      <c r="E17" s="219">
        <v>90</v>
      </c>
    </row>
    <row r="18" spans="1:5" x14ac:dyDescent="0.25">
      <c r="A18" s="217"/>
      <c r="B18" s="108" t="s">
        <v>77</v>
      </c>
      <c r="C18" s="218"/>
      <c r="D18" s="218"/>
      <c r="E18" s="220"/>
    </row>
    <row r="19" spans="1:5" ht="15" customHeight="1" x14ac:dyDescent="0.25">
      <c r="A19" s="110"/>
      <c r="B19" s="110"/>
      <c r="C19" s="110"/>
      <c r="D19" s="110"/>
      <c r="E19" s="110"/>
    </row>
    <row r="20" spans="1:5" x14ac:dyDescent="0.25">
      <c r="A20" s="235" t="s">
        <v>70</v>
      </c>
      <c r="B20" s="236" t="s">
        <v>127</v>
      </c>
      <c r="C20" s="237" t="s">
        <v>128</v>
      </c>
      <c r="D20" s="238"/>
      <c r="E20" s="238"/>
    </row>
    <row r="21" spans="1:5" ht="26.25" customHeight="1" x14ac:dyDescent="0.25">
      <c r="A21" s="235"/>
      <c r="B21" s="236"/>
      <c r="C21" s="109" t="s">
        <v>141</v>
      </c>
      <c r="D21" s="109" t="s">
        <v>142</v>
      </c>
      <c r="E21" s="69" t="s">
        <v>72</v>
      </c>
    </row>
    <row r="22" spans="1:5" ht="15.75" customHeight="1" x14ac:dyDescent="0.25">
      <c r="A22" s="217">
        <v>3</v>
      </c>
      <c r="B22" s="108" t="s">
        <v>143</v>
      </c>
      <c r="C22" s="218" t="s">
        <v>147</v>
      </c>
      <c r="D22" s="218" t="s">
        <v>148</v>
      </c>
      <c r="E22" s="219">
        <v>60</v>
      </c>
    </row>
    <row r="23" spans="1:5" ht="16.5" customHeight="1" x14ac:dyDescent="0.25">
      <c r="A23" s="217"/>
      <c r="B23" s="108" t="s">
        <v>144</v>
      </c>
      <c r="C23" s="218"/>
      <c r="D23" s="218"/>
      <c r="E23" s="220"/>
    </row>
    <row r="24" spans="1:5" ht="15.75" customHeight="1" x14ac:dyDescent="0.25">
      <c r="A24" s="217">
        <v>3</v>
      </c>
      <c r="B24" s="108" t="s">
        <v>145</v>
      </c>
      <c r="C24" s="218" t="s">
        <v>148</v>
      </c>
      <c r="D24" s="218" t="s">
        <v>185</v>
      </c>
      <c r="E24" s="219">
        <v>60</v>
      </c>
    </row>
    <row r="25" spans="1:5" x14ac:dyDescent="0.25">
      <c r="A25" s="217"/>
      <c r="B25" s="108" t="s">
        <v>146</v>
      </c>
      <c r="C25" s="218"/>
      <c r="D25" s="218"/>
      <c r="E25" s="220"/>
    </row>
  </sheetData>
  <mergeCells count="39">
    <mergeCell ref="C24:C25"/>
    <mergeCell ref="D24:D25"/>
    <mergeCell ref="E24:E25"/>
    <mergeCell ref="A20:A21"/>
    <mergeCell ref="B20:B21"/>
    <mergeCell ref="C20:E20"/>
    <mergeCell ref="A24:A25"/>
    <mergeCell ref="A12:A13"/>
    <mergeCell ref="C12:C13"/>
    <mergeCell ref="D12:D13"/>
    <mergeCell ref="E12:E13"/>
    <mergeCell ref="A8:A9"/>
    <mergeCell ref="B8:B9"/>
    <mergeCell ref="C8:E8"/>
    <mergeCell ref="A10:A11"/>
    <mergeCell ref="C10:C11"/>
    <mergeCell ref="D10:D11"/>
    <mergeCell ref="E10:E11"/>
    <mergeCell ref="A15:A16"/>
    <mergeCell ref="B15:B16"/>
    <mergeCell ref="C15:E15"/>
    <mergeCell ref="A22:A23"/>
    <mergeCell ref="C22:C23"/>
    <mergeCell ref="D22:D23"/>
    <mergeCell ref="E22:E23"/>
    <mergeCell ref="A17:A18"/>
    <mergeCell ref="C17:C18"/>
    <mergeCell ref="D17:D18"/>
    <mergeCell ref="E17:E18"/>
    <mergeCell ref="A6:A7"/>
    <mergeCell ref="C6:C7"/>
    <mergeCell ref="D6:D7"/>
    <mergeCell ref="E6:E7"/>
    <mergeCell ref="A1:E1"/>
    <mergeCell ref="A2:E2"/>
    <mergeCell ref="A3:E3"/>
    <mergeCell ref="A4:A5"/>
    <mergeCell ref="B4:B5"/>
    <mergeCell ref="C4:E4"/>
  </mergeCells>
  <pageMargins left="0.7" right="0.7" top="0.75" bottom="0.75" header="0.3" footer="0.3"/>
  <pageSetup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J38"/>
  <sheetViews>
    <sheetView view="pageBreakPreview" topLeftCell="A22" zoomScaleNormal="100" zoomScaleSheetLayoutView="100" workbookViewId="0">
      <selection activeCell="D8" sqref="D8:F8"/>
    </sheetView>
  </sheetViews>
  <sheetFormatPr baseColWidth="10" defaultColWidth="11.42578125" defaultRowHeight="15" x14ac:dyDescent="0.25"/>
  <cols>
    <col min="1" max="1" width="11.42578125" customWidth="1"/>
    <col min="2" max="2" width="9.7109375" customWidth="1"/>
    <col min="3" max="3" width="8.140625" customWidth="1"/>
    <col min="4" max="5" width="11.42578125" customWidth="1"/>
    <col min="6" max="6" width="11" customWidth="1"/>
    <col min="7" max="7" width="11.42578125" customWidth="1"/>
    <col min="8" max="8" width="15" customWidth="1"/>
  </cols>
  <sheetData>
    <row r="1" spans="1:8" s="1" customFormat="1" ht="20.100000000000001" customHeight="1" x14ac:dyDescent="0.25">
      <c r="A1" s="239" t="s">
        <v>76</v>
      </c>
      <c r="B1" s="240"/>
      <c r="C1" s="240"/>
      <c r="D1" s="240"/>
      <c r="E1" s="240"/>
      <c r="F1" s="240"/>
      <c r="G1" s="240"/>
      <c r="H1" s="241"/>
    </row>
    <row r="2" spans="1:8" s="1" customFormat="1" ht="20.100000000000001" customHeight="1" thickBot="1" x14ac:dyDescent="0.3">
      <c r="A2" s="162" t="s">
        <v>73</v>
      </c>
      <c r="B2" s="163"/>
      <c r="C2" s="163"/>
      <c r="D2" s="163"/>
      <c r="E2" s="163"/>
      <c r="F2" s="163"/>
      <c r="G2" s="163"/>
      <c r="H2" s="164"/>
    </row>
    <row r="3" spans="1:8" s="1" customFormat="1" ht="21.75" customHeight="1" thickBot="1" x14ac:dyDescent="0.3">
      <c r="A3" s="203" t="s">
        <v>37</v>
      </c>
      <c r="B3" s="246"/>
      <c r="C3" s="246"/>
      <c r="D3" s="246"/>
      <c r="E3" s="246"/>
      <c r="F3" s="246"/>
      <c r="G3" s="246"/>
      <c r="H3" s="247"/>
    </row>
    <row r="4" spans="1:8" ht="21" customHeight="1" x14ac:dyDescent="0.25">
      <c r="A4" s="248" t="s">
        <v>38</v>
      </c>
      <c r="B4" s="249"/>
      <c r="C4" s="249"/>
      <c r="D4" s="249"/>
      <c r="E4" s="249"/>
      <c r="F4" s="249"/>
      <c r="G4" s="249"/>
      <c r="H4" s="250"/>
    </row>
    <row r="5" spans="1:8" ht="21" customHeight="1" x14ac:dyDescent="0.25">
      <c r="A5" s="251" t="s">
        <v>17</v>
      </c>
      <c r="B5" s="252"/>
      <c r="C5" s="252"/>
      <c r="D5" s="252"/>
      <c r="E5" s="252"/>
      <c r="F5" s="252"/>
      <c r="G5" s="252"/>
      <c r="H5" s="253"/>
    </row>
    <row r="6" spans="1:8" s="8" customFormat="1" ht="18" customHeight="1" x14ac:dyDescent="0.25">
      <c r="A6" s="242" t="s">
        <v>18</v>
      </c>
      <c r="B6" s="242"/>
      <c r="C6" s="242"/>
      <c r="D6" s="242" t="s">
        <v>19</v>
      </c>
      <c r="E6" s="242"/>
      <c r="F6" s="242"/>
      <c r="G6" s="242" t="s">
        <v>20</v>
      </c>
      <c r="H6" s="242"/>
    </row>
    <row r="7" spans="1:8" x14ac:dyDescent="0.25">
      <c r="A7" s="243">
        <v>600.01</v>
      </c>
      <c r="B7" s="244"/>
      <c r="C7" s="244"/>
      <c r="D7" s="243">
        <v>1000</v>
      </c>
      <c r="E7" s="244"/>
      <c r="F7" s="244"/>
      <c r="G7" s="245">
        <v>0.9</v>
      </c>
      <c r="H7" s="245"/>
    </row>
    <row r="8" spans="1:8" x14ac:dyDescent="0.25">
      <c r="A8" s="254">
        <v>1000.01</v>
      </c>
      <c r="B8" s="254"/>
      <c r="C8" s="254"/>
      <c r="D8" s="243">
        <v>1500</v>
      </c>
      <c r="E8" s="244"/>
      <c r="F8" s="244"/>
      <c r="G8" s="245">
        <v>0.8</v>
      </c>
      <c r="H8" s="245"/>
    </row>
    <row r="9" spans="1:8" x14ac:dyDescent="0.25">
      <c r="A9" s="254">
        <v>1500.01</v>
      </c>
      <c r="B9" s="254"/>
      <c r="C9" s="254"/>
      <c r="D9" s="243">
        <v>2000</v>
      </c>
      <c r="E9" s="244"/>
      <c r="F9" s="244"/>
      <c r="G9" s="256">
        <v>0.7</v>
      </c>
      <c r="H9" s="256"/>
    </row>
    <row r="10" spans="1:8" x14ac:dyDescent="0.25">
      <c r="A10" s="254">
        <v>2000.01</v>
      </c>
      <c r="B10" s="254"/>
      <c r="C10" s="254"/>
      <c r="D10" s="254">
        <v>3000</v>
      </c>
      <c r="E10" s="254"/>
      <c r="F10" s="254"/>
      <c r="G10" s="245">
        <v>0.6</v>
      </c>
      <c r="H10" s="245"/>
    </row>
    <row r="11" spans="1:8" x14ac:dyDescent="0.25">
      <c r="A11" s="254">
        <v>3000.01</v>
      </c>
      <c r="B11" s="254"/>
      <c r="C11" s="254"/>
      <c r="D11" s="254">
        <v>4000</v>
      </c>
      <c r="E11" s="254"/>
      <c r="F11" s="254"/>
      <c r="G11" s="256">
        <v>0.5</v>
      </c>
      <c r="H11" s="256"/>
    </row>
    <row r="12" spans="1:8" x14ac:dyDescent="0.25">
      <c r="A12" s="254">
        <v>4000.01</v>
      </c>
      <c r="B12" s="254"/>
      <c r="C12" s="254"/>
      <c r="D12" s="254">
        <v>5000</v>
      </c>
      <c r="E12" s="254"/>
      <c r="F12" s="254"/>
      <c r="G12" s="255">
        <v>0.4</v>
      </c>
      <c r="H12" s="255"/>
    </row>
    <row r="13" spans="1:8" x14ac:dyDescent="0.25">
      <c r="A13" s="254">
        <v>5000.01</v>
      </c>
      <c r="B13" s="254"/>
      <c r="C13" s="254"/>
      <c r="D13" s="254" t="s">
        <v>50</v>
      </c>
      <c r="E13" s="254"/>
      <c r="F13" s="254"/>
      <c r="G13" s="255">
        <v>0.3</v>
      </c>
      <c r="H13" s="255"/>
    </row>
    <row r="14" spans="1:8" ht="18.75" customHeight="1" x14ac:dyDescent="0.25">
      <c r="A14" s="257" t="s">
        <v>38</v>
      </c>
      <c r="B14" s="258"/>
      <c r="C14" s="258"/>
      <c r="D14" s="258"/>
      <c r="E14" s="258"/>
      <c r="F14" s="258"/>
      <c r="G14" s="258"/>
      <c r="H14" s="259"/>
    </row>
    <row r="15" spans="1:8" ht="18.75" customHeight="1" x14ac:dyDescent="0.25">
      <c r="A15" s="260" t="s">
        <v>51</v>
      </c>
      <c r="B15" s="261"/>
      <c r="C15" s="261"/>
      <c r="D15" s="261"/>
      <c r="E15" s="261"/>
      <c r="F15" s="261"/>
      <c r="G15" s="261"/>
      <c r="H15" s="262"/>
    </row>
    <row r="16" spans="1:8" ht="18.75" customHeight="1" x14ac:dyDescent="0.25">
      <c r="A16" s="251" t="s">
        <v>21</v>
      </c>
      <c r="B16" s="252"/>
      <c r="C16" s="252"/>
      <c r="D16" s="252"/>
      <c r="E16" s="252"/>
      <c r="F16" s="252"/>
      <c r="G16" s="252"/>
      <c r="H16" s="253"/>
    </row>
    <row r="17" spans="1:10" s="8" customFormat="1" ht="18" customHeight="1" x14ac:dyDescent="0.25">
      <c r="A17" s="242" t="s">
        <v>18</v>
      </c>
      <c r="B17" s="263"/>
      <c r="C17" s="263"/>
      <c r="D17" s="242" t="s">
        <v>19</v>
      </c>
      <c r="E17" s="242"/>
      <c r="F17" s="242"/>
      <c r="G17" s="242" t="s">
        <v>20</v>
      </c>
      <c r="H17" s="242"/>
    </row>
    <row r="18" spans="1:10" x14ac:dyDescent="0.25">
      <c r="A18" s="243">
        <v>600.01</v>
      </c>
      <c r="B18" s="244"/>
      <c r="C18" s="244"/>
      <c r="D18" s="243">
        <v>1000</v>
      </c>
      <c r="E18" s="244"/>
      <c r="F18" s="244"/>
      <c r="G18" s="245">
        <v>0.4</v>
      </c>
      <c r="H18" s="245"/>
    </row>
    <row r="19" spans="1:10" x14ac:dyDescent="0.25">
      <c r="A19" s="254">
        <v>1000.01</v>
      </c>
      <c r="B19" s="254"/>
      <c r="C19" s="254"/>
      <c r="D19" s="243">
        <v>1500</v>
      </c>
      <c r="E19" s="244"/>
      <c r="F19" s="244"/>
      <c r="G19" s="245">
        <v>0.3</v>
      </c>
      <c r="H19" s="245"/>
    </row>
    <row r="20" spans="1:10" x14ac:dyDescent="0.25">
      <c r="A20" s="254">
        <v>1500.01</v>
      </c>
      <c r="B20" s="254"/>
      <c r="C20" s="254"/>
      <c r="D20" s="243">
        <v>2000</v>
      </c>
      <c r="E20" s="244"/>
      <c r="F20" s="244"/>
      <c r="G20" s="256">
        <v>0.1</v>
      </c>
      <c r="H20" s="256"/>
    </row>
    <row r="21" spans="1:10" x14ac:dyDescent="0.25">
      <c r="A21" s="254">
        <v>2000.01</v>
      </c>
      <c r="B21" s="254"/>
      <c r="C21" s="254"/>
      <c r="D21" s="254">
        <v>3000</v>
      </c>
      <c r="E21" s="254"/>
      <c r="F21" s="254"/>
      <c r="G21" s="255">
        <v>0.08</v>
      </c>
      <c r="H21" s="255"/>
      <c r="I21" t="s">
        <v>77</v>
      </c>
    </row>
    <row r="22" spans="1:10" x14ac:dyDescent="0.25">
      <c r="A22" s="254">
        <v>3000.01</v>
      </c>
      <c r="B22" s="254"/>
      <c r="C22" s="254"/>
      <c r="D22" s="254">
        <v>5000</v>
      </c>
      <c r="E22" s="254"/>
      <c r="F22" s="254"/>
      <c r="G22" s="264">
        <v>0.06</v>
      </c>
      <c r="H22" s="264"/>
    </row>
    <row r="23" spans="1:10" x14ac:dyDescent="0.25">
      <c r="A23" s="254">
        <v>5000.01</v>
      </c>
      <c r="B23" s="254"/>
      <c r="C23" s="254"/>
      <c r="D23" s="254" t="s">
        <v>50</v>
      </c>
      <c r="E23" s="254"/>
      <c r="F23" s="254"/>
      <c r="G23" s="255">
        <v>0.05</v>
      </c>
      <c r="H23" s="255"/>
    </row>
    <row r="24" spans="1:10" ht="20.25" customHeight="1" x14ac:dyDescent="0.25">
      <c r="A24" s="257" t="s">
        <v>38</v>
      </c>
      <c r="B24" s="258"/>
      <c r="C24" s="258"/>
      <c r="D24" s="258"/>
      <c r="E24" s="258"/>
      <c r="F24" s="258"/>
      <c r="G24" s="258"/>
      <c r="H24" s="259"/>
    </row>
    <row r="25" spans="1:10" ht="20.25" customHeight="1" x14ac:dyDescent="0.25">
      <c r="A25" s="251" t="s">
        <v>39</v>
      </c>
      <c r="B25" s="252"/>
      <c r="C25" s="252"/>
      <c r="D25" s="252"/>
      <c r="E25" s="252"/>
      <c r="F25" s="252"/>
      <c r="G25" s="252"/>
      <c r="H25" s="253"/>
      <c r="J25" t="s">
        <v>78</v>
      </c>
    </row>
    <row r="26" spans="1:10" s="8" customFormat="1" ht="18" customHeight="1" x14ac:dyDescent="0.25">
      <c r="A26" s="242" t="s">
        <v>18</v>
      </c>
      <c r="B26" s="242"/>
      <c r="C26" s="242"/>
      <c r="D26" s="242" t="s">
        <v>19</v>
      </c>
      <c r="E26" s="242"/>
      <c r="F26" s="242"/>
      <c r="G26" s="242" t="s">
        <v>20</v>
      </c>
      <c r="H26" s="242"/>
    </row>
    <row r="27" spans="1:10" x14ac:dyDescent="0.25">
      <c r="A27" s="243">
        <v>1000.01</v>
      </c>
      <c r="B27" s="244"/>
      <c r="C27" s="244"/>
      <c r="D27" s="243">
        <v>1500</v>
      </c>
      <c r="E27" s="243"/>
      <c r="F27" s="243"/>
      <c r="G27" s="244">
        <v>0.3</v>
      </c>
      <c r="H27" s="244"/>
    </row>
    <row r="28" spans="1:10" x14ac:dyDescent="0.25">
      <c r="A28" s="254">
        <v>1500.01</v>
      </c>
      <c r="B28" s="254"/>
      <c r="C28" s="254"/>
      <c r="D28" s="243">
        <v>2000</v>
      </c>
      <c r="E28" s="243"/>
      <c r="F28" s="243"/>
      <c r="G28" s="244">
        <v>0.2</v>
      </c>
      <c r="H28" s="244"/>
    </row>
    <row r="29" spans="1:10" x14ac:dyDescent="0.25">
      <c r="A29" s="254">
        <v>2000.01</v>
      </c>
      <c r="B29" s="254"/>
      <c r="C29" s="254"/>
      <c r="D29" s="243">
        <v>3000</v>
      </c>
      <c r="E29" s="243"/>
      <c r="F29" s="243"/>
      <c r="G29" s="244">
        <v>0.1</v>
      </c>
      <c r="H29" s="244"/>
    </row>
    <row r="30" spans="1:10" x14ac:dyDescent="0.25">
      <c r="A30" s="254">
        <v>3000.01</v>
      </c>
      <c r="B30" s="254"/>
      <c r="C30" s="254"/>
      <c r="D30" s="254">
        <v>5000</v>
      </c>
      <c r="E30" s="254"/>
      <c r="F30" s="254"/>
      <c r="G30" s="178">
        <v>0.08</v>
      </c>
      <c r="H30" s="178"/>
    </row>
    <row r="31" spans="1:10" x14ac:dyDescent="0.25">
      <c r="A31" s="254">
        <v>5000.01</v>
      </c>
      <c r="B31" s="254"/>
      <c r="C31" s="254"/>
      <c r="D31" s="243">
        <v>10000</v>
      </c>
      <c r="E31" s="243"/>
      <c r="F31" s="243"/>
      <c r="G31" s="244">
        <v>0.06</v>
      </c>
      <c r="H31" s="244"/>
    </row>
    <row r="32" spans="1:10" x14ac:dyDescent="0.25">
      <c r="A32" s="254">
        <v>10000.01</v>
      </c>
      <c r="B32" s="254"/>
      <c r="C32" s="254"/>
      <c r="D32" s="254" t="s">
        <v>50</v>
      </c>
      <c r="E32" s="254"/>
      <c r="F32" s="254"/>
      <c r="G32" s="178">
        <v>0.05</v>
      </c>
      <c r="H32" s="178"/>
    </row>
    <row r="33" spans="1:8" ht="29.25" customHeight="1" x14ac:dyDescent="0.25">
      <c r="A33" s="267" t="s">
        <v>79</v>
      </c>
      <c r="B33" s="268"/>
      <c r="C33" s="268"/>
      <c r="D33" s="268"/>
      <c r="E33" s="268"/>
      <c r="F33" s="268"/>
      <c r="G33" s="268"/>
      <c r="H33" s="269"/>
    </row>
    <row r="34" spans="1:8" ht="25.5" x14ac:dyDescent="0.25">
      <c r="A34" s="270" t="s">
        <v>88</v>
      </c>
      <c r="B34" s="270"/>
      <c r="C34" s="270"/>
      <c r="D34" s="20" t="s">
        <v>80</v>
      </c>
      <c r="E34" s="270" t="s">
        <v>81</v>
      </c>
      <c r="F34" s="270"/>
      <c r="G34" s="20" t="s">
        <v>82</v>
      </c>
      <c r="H34" s="45" t="s">
        <v>72</v>
      </c>
    </row>
    <row r="35" spans="1:8" x14ac:dyDescent="0.25">
      <c r="A35" s="265" t="s">
        <v>83</v>
      </c>
      <c r="B35" s="265"/>
      <c r="C35" s="265"/>
      <c r="D35" s="21" t="s">
        <v>84</v>
      </c>
      <c r="E35" s="266">
        <v>20</v>
      </c>
      <c r="F35" s="266"/>
      <c r="G35" s="21">
        <v>1</v>
      </c>
      <c r="H35" s="15">
        <v>20</v>
      </c>
    </row>
    <row r="36" spans="1:8" x14ac:dyDescent="0.25">
      <c r="A36" s="265" t="s">
        <v>83</v>
      </c>
      <c r="B36" s="265"/>
      <c r="C36" s="265"/>
      <c r="D36" s="21" t="s">
        <v>85</v>
      </c>
      <c r="E36" s="266">
        <v>15</v>
      </c>
      <c r="F36" s="266"/>
      <c r="G36" s="21">
        <v>1</v>
      </c>
      <c r="H36" s="15">
        <v>15</v>
      </c>
    </row>
    <row r="37" spans="1:8" x14ac:dyDescent="0.25">
      <c r="A37" s="265" t="s">
        <v>83</v>
      </c>
      <c r="B37" s="265"/>
      <c r="C37" s="265"/>
      <c r="D37" s="21" t="s">
        <v>86</v>
      </c>
      <c r="E37" s="266">
        <v>10</v>
      </c>
      <c r="F37" s="266"/>
      <c r="G37" s="21">
        <v>1</v>
      </c>
      <c r="H37" s="15">
        <v>10</v>
      </c>
    </row>
    <row r="38" spans="1:8" x14ac:dyDescent="0.25">
      <c r="A38" s="265" t="s">
        <v>83</v>
      </c>
      <c r="B38" s="265"/>
      <c r="C38" s="265"/>
      <c r="D38" s="21" t="s">
        <v>87</v>
      </c>
      <c r="E38" s="266">
        <v>8</v>
      </c>
      <c r="F38" s="266"/>
      <c r="G38" s="21">
        <v>1</v>
      </c>
      <c r="H38" s="15">
        <v>8</v>
      </c>
    </row>
  </sheetData>
  <mergeCells count="87">
    <mergeCell ref="A38:C38"/>
    <mergeCell ref="E38:F38"/>
    <mergeCell ref="A12:C12"/>
    <mergeCell ref="D12:F12"/>
    <mergeCell ref="G12:H12"/>
    <mergeCell ref="A35:C35"/>
    <mergeCell ref="E35:F35"/>
    <mergeCell ref="A36:C36"/>
    <mergeCell ref="E36:F36"/>
    <mergeCell ref="A37:C37"/>
    <mergeCell ref="E37:F37"/>
    <mergeCell ref="A33:H33"/>
    <mergeCell ref="A34:C34"/>
    <mergeCell ref="E34:F34"/>
    <mergeCell ref="A31:C31"/>
    <mergeCell ref="A32:C32"/>
    <mergeCell ref="D31:F31"/>
    <mergeCell ref="D32:F32"/>
    <mergeCell ref="G31:H31"/>
    <mergeCell ref="G32:H32"/>
    <mergeCell ref="A29:C29"/>
    <mergeCell ref="D29:F29"/>
    <mergeCell ref="G29:H29"/>
    <mergeCell ref="A30:C30"/>
    <mergeCell ref="D30:F30"/>
    <mergeCell ref="G30:H30"/>
    <mergeCell ref="A27:C27"/>
    <mergeCell ref="D27:F27"/>
    <mergeCell ref="G27:H27"/>
    <mergeCell ref="A28:C28"/>
    <mergeCell ref="D28:F28"/>
    <mergeCell ref="G28:H28"/>
    <mergeCell ref="A25:H25"/>
    <mergeCell ref="A26:C26"/>
    <mergeCell ref="D26:F26"/>
    <mergeCell ref="G26:H26"/>
    <mergeCell ref="A23:C23"/>
    <mergeCell ref="A24:H24"/>
    <mergeCell ref="D23:F23"/>
    <mergeCell ref="G23:H23"/>
    <mergeCell ref="G22:H22"/>
    <mergeCell ref="A21:C21"/>
    <mergeCell ref="D21:F21"/>
    <mergeCell ref="G21:H21"/>
    <mergeCell ref="A22:C22"/>
    <mergeCell ref="D22:F22"/>
    <mergeCell ref="A19:C19"/>
    <mergeCell ref="D19:F19"/>
    <mergeCell ref="G19:H19"/>
    <mergeCell ref="A20:C20"/>
    <mergeCell ref="D20:F20"/>
    <mergeCell ref="G20:H20"/>
    <mergeCell ref="A17:C17"/>
    <mergeCell ref="D17:F17"/>
    <mergeCell ref="G17:H17"/>
    <mergeCell ref="A18:C18"/>
    <mergeCell ref="D18:F18"/>
    <mergeCell ref="G18:H18"/>
    <mergeCell ref="A16:H16"/>
    <mergeCell ref="A13:C13"/>
    <mergeCell ref="D13:F13"/>
    <mergeCell ref="G13:H13"/>
    <mergeCell ref="A8:C8"/>
    <mergeCell ref="A9:C9"/>
    <mergeCell ref="A11:C11"/>
    <mergeCell ref="D11:F11"/>
    <mergeCell ref="G11:H11"/>
    <mergeCell ref="A14:H14"/>
    <mergeCell ref="A15:H15"/>
    <mergeCell ref="D9:F9"/>
    <mergeCell ref="G9:H9"/>
    <mergeCell ref="A10:C10"/>
    <mergeCell ref="D10:F10"/>
    <mergeCell ref="G10:H10"/>
    <mergeCell ref="A1:H1"/>
    <mergeCell ref="D6:F6"/>
    <mergeCell ref="G6:H6"/>
    <mergeCell ref="D8:F8"/>
    <mergeCell ref="G8:H8"/>
    <mergeCell ref="A6:C6"/>
    <mergeCell ref="A2:H2"/>
    <mergeCell ref="A3:H3"/>
    <mergeCell ref="A4:H4"/>
    <mergeCell ref="A5:H5"/>
    <mergeCell ref="A7:C7"/>
    <mergeCell ref="D7:F7"/>
    <mergeCell ref="G7:H7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K50"/>
  <sheetViews>
    <sheetView view="pageBreakPreview" topLeftCell="A34" zoomScale="120" zoomScaleNormal="100" zoomScaleSheetLayoutView="120" workbookViewId="0">
      <selection activeCell="A8" sqref="A8:D8"/>
    </sheetView>
  </sheetViews>
  <sheetFormatPr baseColWidth="10" defaultColWidth="11.42578125" defaultRowHeight="15" x14ac:dyDescent="0.25"/>
  <cols>
    <col min="1" max="1" width="4.85546875" customWidth="1"/>
    <col min="2" max="2" width="4.7109375" customWidth="1"/>
    <col min="3" max="3" width="4.42578125" customWidth="1"/>
    <col min="4" max="4" width="5.42578125" customWidth="1"/>
    <col min="5" max="5" width="22.140625" customWidth="1"/>
    <col min="6" max="6" width="14" customWidth="1"/>
    <col min="7" max="7" width="8.42578125" customWidth="1"/>
    <col min="8" max="8" width="9.5703125" customWidth="1"/>
    <col min="9" max="9" width="16.5703125" customWidth="1"/>
  </cols>
  <sheetData>
    <row r="1" spans="1:11" s="1" customFormat="1" ht="20.100000000000001" customHeight="1" x14ac:dyDescent="0.25">
      <c r="A1" s="278" t="s">
        <v>76</v>
      </c>
      <c r="B1" s="279"/>
      <c r="C1" s="279"/>
      <c r="D1" s="279"/>
      <c r="E1" s="279"/>
      <c r="F1" s="279"/>
      <c r="G1" s="279"/>
      <c r="H1" s="279"/>
      <c r="I1" s="280"/>
    </row>
    <row r="2" spans="1:11" s="1" customFormat="1" ht="20.100000000000001" customHeight="1" thickBot="1" x14ac:dyDescent="0.3">
      <c r="A2" s="281" t="s">
        <v>73</v>
      </c>
      <c r="B2" s="281"/>
      <c r="C2" s="281"/>
      <c r="D2" s="281"/>
      <c r="E2" s="281"/>
      <c r="F2" s="281"/>
      <c r="G2" s="281"/>
      <c r="H2" s="281"/>
      <c r="I2" s="281"/>
    </row>
    <row r="3" spans="1:11" s="1" customFormat="1" x14ac:dyDescent="0.25">
      <c r="A3" s="188" t="s">
        <v>42</v>
      </c>
      <c r="B3" s="283" t="s">
        <v>23</v>
      </c>
      <c r="C3" s="191" t="s">
        <v>22</v>
      </c>
      <c r="D3" s="191" t="s">
        <v>1</v>
      </c>
      <c r="E3" s="290"/>
      <c r="F3" s="291"/>
      <c r="G3" s="291"/>
      <c r="H3" s="291"/>
      <c r="I3" s="292"/>
    </row>
    <row r="4" spans="1:11" s="1" customFormat="1" x14ac:dyDescent="0.25">
      <c r="A4" s="189"/>
      <c r="B4" s="284"/>
      <c r="C4" s="192"/>
      <c r="D4" s="192"/>
      <c r="E4" s="287" t="s">
        <v>40</v>
      </c>
      <c r="F4" s="287"/>
      <c r="G4" s="287"/>
      <c r="H4" s="287"/>
      <c r="I4" s="288"/>
    </row>
    <row r="5" spans="1:11" s="1" customFormat="1" x14ac:dyDescent="0.25">
      <c r="A5" s="189"/>
      <c r="B5" s="284"/>
      <c r="C5" s="192"/>
      <c r="D5" s="192"/>
      <c r="E5" s="287" t="s">
        <v>41</v>
      </c>
      <c r="F5" s="287"/>
      <c r="G5" s="287"/>
      <c r="H5" s="287"/>
      <c r="I5" s="288"/>
    </row>
    <row r="6" spans="1:11" s="1" customFormat="1" x14ac:dyDescent="0.25">
      <c r="A6" s="189"/>
      <c r="B6" s="284"/>
      <c r="C6" s="192"/>
      <c r="D6" s="192"/>
      <c r="E6" s="287"/>
      <c r="F6" s="287"/>
      <c r="G6" s="287"/>
      <c r="H6" s="287"/>
      <c r="I6" s="288"/>
    </row>
    <row r="7" spans="1:11" s="1" customFormat="1" ht="23.25" customHeight="1" thickBot="1" x14ac:dyDescent="0.3">
      <c r="A7" s="282"/>
      <c r="B7" s="285"/>
      <c r="C7" s="286" t="s">
        <v>3</v>
      </c>
      <c r="D7" s="286" t="s">
        <v>5</v>
      </c>
      <c r="E7" s="289"/>
      <c r="F7" s="175"/>
      <c r="G7" s="175"/>
      <c r="H7" s="175"/>
      <c r="I7" s="176"/>
    </row>
    <row r="8" spans="1:11" s="1" customFormat="1" ht="26.25" thickBot="1" x14ac:dyDescent="0.3">
      <c r="A8" s="203" t="s">
        <v>6</v>
      </c>
      <c r="B8" s="246"/>
      <c r="C8" s="246"/>
      <c r="D8" s="246"/>
      <c r="E8" s="41" t="s">
        <v>42</v>
      </c>
      <c r="F8" s="42" t="s">
        <v>23</v>
      </c>
      <c r="G8" s="41" t="s">
        <v>22</v>
      </c>
      <c r="H8" s="43" t="s">
        <v>24</v>
      </c>
      <c r="I8" s="44" t="s">
        <v>47</v>
      </c>
    </row>
    <row r="9" spans="1:11" ht="8.25" customHeight="1" x14ac:dyDescent="0.25">
      <c r="A9" s="271"/>
      <c r="B9" s="271"/>
      <c r="C9" s="271"/>
      <c r="D9" s="271"/>
      <c r="E9" s="271"/>
      <c r="F9" s="271"/>
      <c r="G9" s="271"/>
      <c r="H9" s="271"/>
      <c r="I9" s="271"/>
    </row>
    <row r="10" spans="1:11" x14ac:dyDescent="0.25">
      <c r="A10" s="16">
        <v>1</v>
      </c>
      <c r="B10" s="16">
        <v>0</v>
      </c>
      <c r="C10" s="16">
        <v>1</v>
      </c>
      <c r="D10" s="16">
        <v>1</v>
      </c>
      <c r="E10" s="16" t="s">
        <v>25</v>
      </c>
      <c r="F10" s="16" t="s">
        <v>26</v>
      </c>
      <c r="G10" s="27">
        <v>1</v>
      </c>
      <c r="H10" s="28">
        <v>1</v>
      </c>
      <c r="I10" s="23">
        <v>52802</v>
      </c>
      <c r="K10" s="35"/>
    </row>
    <row r="11" spans="1:11" x14ac:dyDescent="0.25">
      <c r="A11" s="16">
        <v>1</v>
      </c>
      <c r="B11" s="16">
        <v>0</v>
      </c>
      <c r="C11" s="16">
        <v>2</v>
      </c>
      <c r="D11" s="16">
        <v>1</v>
      </c>
      <c r="E11" s="16" t="s">
        <v>25</v>
      </c>
      <c r="F11" s="16" t="s">
        <v>26</v>
      </c>
      <c r="G11" s="27">
        <v>2</v>
      </c>
      <c r="H11" s="28">
        <v>1</v>
      </c>
      <c r="I11" s="23">
        <v>39636</v>
      </c>
      <c r="K11" s="35"/>
    </row>
    <row r="12" spans="1:11" x14ac:dyDescent="0.25">
      <c r="A12" s="16">
        <v>1</v>
      </c>
      <c r="B12" s="16">
        <v>0</v>
      </c>
      <c r="C12" s="16">
        <v>3</v>
      </c>
      <c r="D12" s="16">
        <v>1</v>
      </c>
      <c r="E12" s="16" t="s">
        <v>25</v>
      </c>
      <c r="F12" s="16" t="s">
        <v>26</v>
      </c>
      <c r="G12" s="27">
        <v>3</v>
      </c>
      <c r="H12" s="28">
        <v>1</v>
      </c>
      <c r="I12" s="23">
        <v>19953</v>
      </c>
      <c r="K12" s="35"/>
    </row>
    <row r="13" spans="1:11" x14ac:dyDescent="0.25">
      <c r="A13" s="16">
        <v>1</v>
      </c>
      <c r="B13" s="16">
        <v>0</v>
      </c>
      <c r="C13" s="16">
        <v>4</v>
      </c>
      <c r="D13" s="16">
        <v>1</v>
      </c>
      <c r="E13" s="16" t="s">
        <v>25</v>
      </c>
      <c r="F13" s="16" t="s">
        <v>26</v>
      </c>
      <c r="G13" s="27">
        <v>4</v>
      </c>
      <c r="H13" s="28">
        <v>1</v>
      </c>
      <c r="I13" s="23">
        <v>9149</v>
      </c>
      <c r="K13" s="35"/>
    </row>
    <row r="14" spans="1:11" ht="7.5" customHeight="1" x14ac:dyDescent="0.25">
      <c r="A14" s="265"/>
      <c r="B14" s="265"/>
      <c r="C14" s="265"/>
      <c r="D14" s="265"/>
      <c r="E14" s="265"/>
      <c r="F14" s="265"/>
      <c r="G14" s="265"/>
      <c r="H14" s="265"/>
      <c r="I14" s="265"/>
      <c r="K14" s="36"/>
    </row>
    <row r="15" spans="1:11" x14ac:dyDescent="0.25">
      <c r="A15" s="16">
        <v>2</v>
      </c>
      <c r="B15" s="16">
        <v>0</v>
      </c>
      <c r="C15" s="16">
        <v>1</v>
      </c>
      <c r="D15" s="16">
        <v>1</v>
      </c>
      <c r="E15" s="16" t="s">
        <v>27</v>
      </c>
      <c r="F15" s="16" t="s">
        <v>26</v>
      </c>
      <c r="G15" s="27">
        <v>1</v>
      </c>
      <c r="H15" s="28">
        <v>1</v>
      </c>
      <c r="I15" s="23">
        <v>40363</v>
      </c>
      <c r="K15" s="35"/>
    </row>
    <row r="16" spans="1:11" x14ac:dyDescent="0.25">
      <c r="A16" s="16">
        <v>2</v>
      </c>
      <c r="B16" s="16">
        <v>0</v>
      </c>
      <c r="C16" s="16">
        <v>2</v>
      </c>
      <c r="D16" s="16">
        <v>1</v>
      </c>
      <c r="E16" s="16" t="s">
        <v>27</v>
      </c>
      <c r="F16" s="16" t="s">
        <v>26</v>
      </c>
      <c r="G16" s="27">
        <v>2</v>
      </c>
      <c r="H16" s="28">
        <v>1</v>
      </c>
      <c r="I16" s="23">
        <v>28294</v>
      </c>
      <c r="K16" s="35"/>
    </row>
    <row r="17" spans="1:11" x14ac:dyDescent="0.25">
      <c r="A17" s="16">
        <v>2</v>
      </c>
      <c r="B17" s="16">
        <v>0</v>
      </c>
      <c r="C17" s="16">
        <v>3</v>
      </c>
      <c r="D17" s="16">
        <v>1</v>
      </c>
      <c r="E17" s="16" t="s">
        <v>27</v>
      </c>
      <c r="F17" s="16" t="s">
        <v>26</v>
      </c>
      <c r="G17" s="27">
        <v>3</v>
      </c>
      <c r="H17" s="28">
        <v>1</v>
      </c>
      <c r="I17" s="23">
        <v>12760</v>
      </c>
      <c r="K17" s="35"/>
    </row>
    <row r="18" spans="1:11" x14ac:dyDescent="0.25">
      <c r="A18" s="16">
        <v>2</v>
      </c>
      <c r="B18" s="16">
        <v>0</v>
      </c>
      <c r="C18" s="16">
        <v>4</v>
      </c>
      <c r="D18" s="16">
        <v>1</v>
      </c>
      <c r="E18" s="16" t="s">
        <v>27</v>
      </c>
      <c r="F18" s="16" t="s">
        <v>26</v>
      </c>
      <c r="G18" s="27">
        <v>4</v>
      </c>
      <c r="H18" s="28">
        <v>1</v>
      </c>
      <c r="I18" s="23">
        <v>6685</v>
      </c>
      <c r="K18" s="35"/>
    </row>
    <row r="19" spans="1:11" ht="7.5" customHeight="1" x14ac:dyDescent="0.25">
      <c r="A19" s="265"/>
      <c r="B19" s="265"/>
      <c r="C19" s="265"/>
      <c r="D19" s="265"/>
      <c r="E19" s="265"/>
      <c r="F19" s="265"/>
      <c r="G19" s="265"/>
      <c r="H19" s="265"/>
      <c r="I19" s="265"/>
      <c r="K19" s="36"/>
    </row>
    <row r="20" spans="1:11" x14ac:dyDescent="0.25">
      <c r="A20" s="16">
        <v>3</v>
      </c>
      <c r="B20" s="16">
        <v>0</v>
      </c>
      <c r="C20" s="16">
        <v>1</v>
      </c>
      <c r="D20" s="16">
        <v>1</v>
      </c>
      <c r="E20" s="17" t="s">
        <v>43</v>
      </c>
      <c r="F20" s="16" t="s">
        <v>26</v>
      </c>
      <c r="G20" s="17">
        <v>1</v>
      </c>
      <c r="H20" s="28">
        <v>1</v>
      </c>
      <c r="I20" s="23">
        <v>20450</v>
      </c>
      <c r="K20" s="35"/>
    </row>
    <row r="21" spans="1:11" x14ac:dyDescent="0.25">
      <c r="A21" s="16">
        <v>3</v>
      </c>
      <c r="B21" s="16">
        <v>0</v>
      </c>
      <c r="C21" s="16">
        <v>2</v>
      </c>
      <c r="D21" s="16">
        <v>1</v>
      </c>
      <c r="E21" s="17" t="s">
        <v>43</v>
      </c>
      <c r="F21" s="16" t="s">
        <v>26</v>
      </c>
      <c r="G21" s="17">
        <v>2</v>
      </c>
      <c r="H21" s="28">
        <v>1</v>
      </c>
      <c r="I21" s="23">
        <v>17972</v>
      </c>
      <c r="K21" s="35"/>
    </row>
    <row r="22" spans="1:11" x14ac:dyDescent="0.25">
      <c r="A22" s="16">
        <v>3</v>
      </c>
      <c r="B22" s="16">
        <v>0</v>
      </c>
      <c r="C22" s="16">
        <v>3</v>
      </c>
      <c r="D22" s="16">
        <v>1</v>
      </c>
      <c r="E22" s="17" t="s">
        <v>43</v>
      </c>
      <c r="F22" s="16" t="s">
        <v>26</v>
      </c>
      <c r="G22" s="17">
        <v>3</v>
      </c>
      <c r="H22" s="28">
        <v>1</v>
      </c>
      <c r="I22" s="23">
        <v>17972</v>
      </c>
      <c r="K22" s="35"/>
    </row>
    <row r="23" spans="1:11" ht="7.5" customHeight="1" x14ac:dyDescent="0.25">
      <c r="A23" s="265"/>
      <c r="B23" s="265"/>
      <c r="C23" s="265"/>
      <c r="D23" s="265"/>
      <c r="E23" s="265"/>
      <c r="F23" s="265"/>
      <c r="G23" s="265"/>
      <c r="H23" s="265"/>
      <c r="I23" s="265"/>
      <c r="K23" s="35"/>
    </row>
    <row r="24" spans="1:11" x14ac:dyDescent="0.25">
      <c r="A24" s="16">
        <v>5</v>
      </c>
      <c r="B24" s="16">
        <v>0</v>
      </c>
      <c r="C24" s="16">
        <v>1</v>
      </c>
      <c r="D24" s="16">
        <v>1</v>
      </c>
      <c r="E24" s="17" t="s">
        <v>44</v>
      </c>
      <c r="F24" s="16" t="s">
        <v>26</v>
      </c>
      <c r="G24" s="17">
        <v>1</v>
      </c>
      <c r="H24" s="28">
        <v>1</v>
      </c>
      <c r="I24" s="23">
        <v>27578</v>
      </c>
      <c r="K24" s="35"/>
    </row>
    <row r="25" spans="1:11" x14ac:dyDescent="0.25">
      <c r="A25" s="16">
        <v>5</v>
      </c>
      <c r="B25" s="16">
        <v>0</v>
      </c>
      <c r="C25" s="16">
        <v>2</v>
      </c>
      <c r="D25" s="16">
        <v>1</v>
      </c>
      <c r="E25" s="17" t="s">
        <v>44</v>
      </c>
      <c r="F25" s="16" t="s">
        <v>26</v>
      </c>
      <c r="G25" s="17">
        <v>2</v>
      </c>
      <c r="H25" s="28">
        <v>1</v>
      </c>
      <c r="I25" s="23">
        <v>27578</v>
      </c>
      <c r="K25" s="35"/>
    </row>
    <row r="26" spans="1:11" x14ac:dyDescent="0.25">
      <c r="A26" s="16">
        <v>5</v>
      </c>
      <c r="B26" s="16">
        <v>0</v>
      </c>
      <c r="C26" s="16">
        <v>3</v>
      </c>
      <c r="D26" s="16">
        <v>1</v>
      </c>
      <c r="E26" s="17" t="s">
        <v>44</v>
      </c>
      <c r="F26" s="16" t="s">
        <v>26</v>
      </c>
      <c r="G26" s="17">
        <v>3</v>
      </c>
      <c r="H26" s="28">
        <v>1</v>
      </c>
      <c r="I26" s="23">
        <v>27578</v>
      </c>
      <c r="K26" s="35"/>
    </row>
    <row r="27" spans="1:11" ht="6.75" customHeight="1" x14ac:dyDescent="0.25">
      <c r="A27" s="178"/>
      <c r="B27" s="178"/>
      <c r="C27" s="178"/>
      <c r="D27" s="178"/>
      <c r="E27" s="178"/>
      <c r="F27" s="178"/>
      <c r="G27" s="178"/>
      <c r="H27" s="178"/>
      <c r="I27" s="178"/>
      <c r="K27" s="36"/>
    </row>
    <row r="28" spans="1:11" x14ac:dyDescent="0.25">
      <c r="A28" s="16">
        <v>7</v>
      </c>
      <c r="B28" s="16">
        <v>0</v>
      </c>
      <c r="C28" s="16">
        <v>1</v>
      </c>
      <c r="D28" s="16">
        <v>1</v>
      </c>
      <c r="E28" s="17" t="s">
        <v>28</v>
      </c>
      <c r="F28" s="16" t="s">
        <v>26</v>
      </c>
      <c r="G28" s="17">
        <v>1</v>
      </c>
      <c r="H28" s="28">
        <v>1</v>
      </c>
      <c r="I28" s="23">
        <v>7319</v>
      </c>
      <c r="K28" s="35"/>
    </row>
    <row r="29" spans="1:11" x14ac:dyDescent="0.25">
      <c r="A29" s="16">
        <v>7</v>
      </c>
      <c r="B29" s="16">
        <v>0</v>
      </c>
      <c r="C29" s="16">
        <v>2</v>
      </c>
      <c r="D29" s="16">
        <v>1</v>
      </c>
      <c r="E29" s="17" t="s">
        <v>28</v>
      </c>
      <c r="F29" s="16" t="s">
        <v>26</v>
      </c>
      <c r="G29" s="17">
        <v>2</v>
      </c>
      <c r="H29" s="28">
        <v>1</v>
      </c>
      <c r="I29" s="23">
        <v>5855</v>
      </c>
      <c r="K29" s="35"/>
    </row>
    <row r="30" spans="1:11" x14ac:dyDescent="0.25">
      <c r="A30" s="16">
        <v>7</v>
      </c>
      <c r="B30" s="16">
        <v>0</v>
      </c>
      <c r="C30" s="16">
        <v>3</v>
      </c>
      <c r="D30" s="16">
        <v>1</v>
      </c>
      <c r="E30" s="17" t="s">
        <v>28</v>
      </c>
      <c r="F30" s="16" t="s">
        <v>26</v>
      </c>
      <c r="G30" s="17">
        <v>3</v>
      </c>
      <c r="H30" s="28">
        <v>1</v>
      </c>
      <c r="I30" s="23">
        <v>4684</v>
      </c>
      <c r="K30" s="35"/>
    </row>
    <row r="31" spans="1:11" x14ac:dyDescent="0.25">
      <c r="A31" s="16">
        <v>7</v>
      </c>
      <c r="B31" s="16">
        <v>0</v>
      </c>
      <c r="C31" s="16">
        <v>4</v>
      </c>
      <c r="D31" s="16">
        <v>1</v>
      </c>
      <c r="E31" s="17" t="s">
        <v>28</v>
      </c>
      <c r="F31" s="16" t="s">
        <v>26</v>
      </c>
      <c r="G31" s="17">
        <v>4</v>
      </c>
      <c r="H31" s="28">
        <v>1</v>
      </c>
      <c r="I31" s="23">
        <v>3747</v>
      </c>
      <c r="K31" s="35"/>
    </row>
    <row r="32" spans="1:11" ht="8.25" customHeight="1" x14ac:dyDescent="0.25">
      <c r="A32" s="265"/>
      <c r="B32" s="265"/>
      <c r="C32" s="265"/>
      <c r="D32" s="265"/>
      <c r="E32" s="265"/>
      <c r="F32" s="265"/>
      <c r="G32" s="265"/>
      <c r="H32" s="265"/>
      <c r="I32" s="265"/>
      <c r="K32" s="35"/>
    </row>
    <row r="33" spans="1:11" x14ac:dyDescent="0.25">
      <c r="A33" s="16">
        <v>8</v>
      </c>
      <c r="B33" s="16">
        <v>0</v>
      </c>
      <c r="C33" s="16">
        <v>1</v>
      </c>
      <c r="D33" s="16">
        <v>1</v>
      </c>
      <c r="E33" s="17" t="s">
        <v>29</v>
      </c>
      <c r="F33" s="16" t="s">
        <v>26</v>
      </c>
      <c r="G33" s="17">
        <v>1</v>
      </c>
      <c r="H33" s="18">
        <v>1</v>
      </c>
      <c r="I33" s="23">
        <v>916</v>
      </c>
      <c r="K33" s="35"/>
    </row>
    <row r="34" spans="1:11" x14ac:dyDescent="0.25">
      <c r="A34" s="16">
        <v>8</v>
      </c>
      <c r="B34" s="16">
        <v>0</v>
      </c>
      <c r="C34" s="16">
        <v>2</v>
      </c>
      <c r="D34" s="16">
        <v>1</v>
      </c>
      <c r="E34" s="17" t="s">
        <v>29</v>
      </c>
      <c r="F34" s="16" t="s">
        <v>26</v>
      </c>
      <c r="G34" s="17">
        <v>2</v>
      </c>
      <c r="H34" s="18">
        <v>1</v>
      </c>
      <c r="I34" s="23">
        <v>749</v>
      </c>
      <c r="K34" s="35"/>
    </row>
    <row r="35" spans="1:11" x14ac:dyDescent="0.25">
      <c r="A35" s="16">
        <v>8</v>
      </c>
      <c r="B35" s="16">
        <v>0</v>
      </c>
      <c r="C35" s="16">
        <v>3</v>
      </c>
      <c r="D35" s="16">
        <v>1</v>
      </c>
      <c r="E35" s="17" t="s">
        <v>29</v>
      </c>
      <c r="F35" s="16" t="s">
        <v>26</v>
      </c>
      <c r="G35" s="17">
        <v>3</v>
      </c>
      <c r="H35" s="18">
        <v>1</v>
      </c>
      <c r="I35" s="23">
        <v>650</v>
      </c>
      <c r="K35" s="35"/>
    </row>
    <row r="36" spans="1:11" x14ac:dyDescent="0.25">
      <c r="A36" s="16">
        <v>8</v>
      </c>
      <c r="B36" s="16">
        <v>0</v>
      </c>
      <c r="C36" s="16">
        <v>5</v>
      </c>
      <c r="D36" s="16">
        <v>1</v>
      </c>
      <c r="E36" s="17" t="s">
        <v>29</v>
      </c>
      <c r="F36" s="16" t="s">
        <v>26</v>
      </c>
      <c r="G36" s="17">
        <v>4</v>
      </c>
      <c r="H36" s="18">
        <v>1</v>
      </c>
      <c r="I36" s="23">
        <v>230</v>
      </c>
      <c r="K36" s="35"/>
    </row>
    <row r="37" spans="1:11" ht="6" customHeight="1" x14ac:dyDescent="0.25">
      <c r="A37" s="265"/>
      <c r="B37" s="265"/>
      <c r="C37" s="265"/>
      <c r="D37" s="265"/>
      <c r="E37" s="265"/>
      <c r="F37" s="265"/>
      <c r="G37" s="265"/>
      <c r="H37" s="265"/>
      <c r="I37" s="265"/>
      <c r="K37" s="36"/>
    </row>
    <row r="38" spans="1:11" x14ac:dyDescent="0.25">
      <c r="A38" s="16">
        <v>9</v>
      </c>
      <c r="B38" s="16">
        <v>0</v>
      </c>
      <c r="C38" s="16">
        <v>1</v>
      </c>
      <c r="D38" s="16">
        <v>1</v>
      </c>
      <c r="E38" s="17" t="s">
        <v>30</v>
      </c>
      <c r="F38" s="16" t="s">
        <v>26</v>
      </c>
      <c r="G38" s="17">
        <v>1</v>
      </c>
      <c r="H38" s="18">
        <v>1</v>
      </c>
      <c r="I38" s="23">
        <v>915</v>
      </c>
      <c r="K38" s="35"/>
    </row>
    <row r="39" spans="1:11" x14ac:dyDescent="0.25">
      <c r="A39" s="16">
        <v>9</v>
      </c>
      <c r="B39" s="16">
        <v>0</v>
      </c>
      <c r="C39" s="16">
        <v>2</v>
      </c>
      <c r="D39" s="16">
        <v>1</v>
      </c>
      <c r="E39" s="17" t="s">
        <v>30</v>
      </c>
      <c r="F39" s="16" t="s">
        <v>26</v>
      </c>
      <c r="G39" s="17">
        <v>2</v>
      </c>
      <c r="H39" s="18">
        <v>1</v>
      </c>
      <c r="I39" s="23">
        <v>846</v>
      </c>
      <c r="K39" s="35"/>
    </row>
    <row r="40" spans="1:11" x14ac:dyDescent="0.25">
      <c r="A40" s="16">
        <v>9</v>
      </c>
      <c r="B40" s="16">
        <v>0</v>
      </c>
      <c r="C40" s="16">
        <v>3</v>
      </c>
      <c r="D40" s="16">
        <v>1</v>
      </c>
      <c r="E40" s="17" t="s">
        <v>30</v>
      </c>
      <c r="F40" s="16" t="s">
        <v>26</v>
      </c>
      <c r="G40" s="17">
        <v>3</v>
      </c>
      <c r="H40" s="18">
        <v>1</v>
      </c>
      <c r="I40" s="23">
        <v>714</v>
      </c>
      <c r="K40" s="35"/>
    </row>
    <row r="41" spans="1:11" x14ac:dyDescent="0.25">
      <c r="A41" s="16">
        <v>9</v>
      </c>
      <c r="B41" s="16">
        <v>0</v>
      </c>
      <c r="C41" s="16">
        <v>4</v>
      </c>
      <c r="D41" s="16">
        <v>1</v>
      </c>
      <c r="E41" s="17" t="s">
        <v>30</v>
      </c>
      <c r="F41" s="16" t="s">
        <v>26</v>
      </c>
      <c r="G41" s="17">
        <v>4</v>
      </c>
      <c r="H41" s="18">
        <v>1</v>
      </c>
      <c r="I41" s="23">
        <v>540</v>
      </c>
      <c r="K41" s="35"/>
    </row>
    <row r="42" spans="1:11" ht="33.75" customHeight="1" x14ac:dyDescent="0.25">
      <c r="A42" s="272" t="s">
        <v>74</v>
      </c>
      <c r="B42" s="273"/>
      <c r="C42" s="273"/>
      <c r="D42" s="273"/>
      <c r="E42" s="273"/>
      <c r="F42" s="273"/>
      <c r="G42" s="273"/>
      <c r="H42" s="273"/>
      <c r="I42" s="274"/>
    </row>
    <row r="43" spans="1:11" ht="49.5" customHeight="1" x14ac:dyDescent="0.25">
      <c r="A43" s="275" t="s">
        <v>52</v>
      </c>
      <c r="B43" s="276"/>
      <c r="C43" s="276"/>
      <c r="D43" s="276"/>
      <c r="E43" s="276"/>
      <c r="F43" s="276"/>
      <c r="G43" s="276"/>
      <c r="H43" s="276"/>
      <c r="I43" s="277"/>
    </row>
    <row r="44" spans="1:11" x14ac:dyDescent="0.25">
      <c r="A44" s="29" t="s">
        <v>75</v>
      </c>
      <c r="B44" s="30"/>
      <c r="C44" s="30"/>
      <c r="D44" s="30"/>
      <c r="E44" s="30"/>
      <c r="F44" s="30"/>
      <c r="G44" s="30"/>
      <c r="H44" s="30" t="s">
        <v>53</v>
      </c>
      <c r="I44" s="31"/>
    </row>
    <row r="45" spans="1:11" x14ac:dyDescent="0.25">
      <c r="A45" s="29" t="s">
        <v>68</v>
      </c>
      <c r="B45" s="30"/>
      <c r="C45" s="30"/>
      <c r="D45" s="30"/>
      <c r="E45" s="30"/>
      <c r="F45" s="30"/>
      <c r="G45" s="30"/>
      <c r="H45" s="30" t="s">
        <v>54</v>
      </c>
      <c r="I45" s="31"/>
    </row>
    <row r="46" spans="1:11" x14ac:dyDescent="0.25">
      <c r="A46" s="32" t="s">
        <v>69</v>
      </c>
      <c r="B46" s="33"/>
      <c r="C46" s="33"/>
      <c r="D46" s="33"/>
      <c r="E46" s="33"/>
      <c r="F46" s="33"/>
      <c r="G46" s="33"/>
      <c r="H46" s="33" t="s">
        <v>55</v>
      </c>
      <c r="I46" s="34"/>
    </row>
    <row r="47" spans="1:11" ht="16.5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11" ht="16.5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ht="16.5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6.5" x14ac:dyDescent="0.3">
      <c r="A50" s="2"/>
      <c r="B50" s="2"/>
      <c r="C50" s="2"/>
      <c r="D50" s="2"/>
      <c r="E50" s="2"/>
      <c r="F50" s="2"/>
      <c r="G50" s="2"/>
      <c r="H50" s="2"/>
      <c r="I50" s="2"/>
    </row>
  </sheetData>
  <mergeCells count="21">
    <mergeCell ref="A37:I37"/>
    <mergeCell ref="A42:I42"/>
    <mergeCell ref="A43:I43"/>
    <mergeCell ref="A1:I1"/>
    <mergeCell ref="A2:I2"/>
    <mergeCell ref="A3:A7"/>
    <mergeCell ref="B3:B7"/>
    <mergeCell ref="C3:C7"/>
    <mergeCell ref="D3:D7"/>
    <mergeCell ref="E6:I6"/>
    <mergeCell ref="E7:I7"/>
    <mergeCell ref="E3:I3"/>
    <mergeCell ref="E4:I4"/>
    <mergeCell ref="E5:I5"/>
    <mergeCell ref="A23:I23"/>
    <mergeCell ref="A32:I32"/>
    <mergeCell ref="A8:D8"/>
    <mergeCell ref="A9:I9"/>
    <mergeCell ref="A14:I14"/>
    <mergeCell ref="A19:I19"/>
    <mergeCell ref="A27:I27"/>
  </mergeCells>
  <phoneticPr fontId="4" type="noConversion"/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ZONA HOMOGÉNEA</vt:lpstr>
      <vt:lpstr>ZONA HOMOGÉNEA 1</vt:lpstr>
      <vt:lpstr>CONSTRUCCIÓN</vt:lpstr>
      <vt:lpstr>CONSTRUCCIÓN 1</vt:lpstr>
      <vt:lpstr>CONSTRUCCIÓN 2</vt:lpstr>
      <vt:lpstr>OBRA EN PROCESO</vt:lpstr>
      <vt:lpstr>CORREDOR COMERCIAL</vt:lpstr>
      <vt:lpstr>PREDIOS GRANDES</vt:lpstr>
      <vt:lpstr>RÚSTICO PRIVADO</vt:lpstr>
      <vt:lpstr>RÚSTICO EJIDAL</vt:lpstr>
      <vt:lpstr>RÚSTICO COMUNAL</vt:lpstr>
      <vt:lpstr>MINERA</vt:lpstr>
      <vt:lpstr>ROSS</vt:lpstr>
      <vt:lpstr>ESTADO CONSERVACIÓN</vt:lpstr>
      <vt:lpstr>CONSTRUCCIÓN!Área_de_impresión</vt:lpstr>
      <vt:lpstr>'CONSTRUCCIÓN 1'!Área_de_impresión</vt:lpstr>
      <vt:lpstr>'CONSTRUCCIÓN 2'!Área_de_impresión</vt:lpstr>
      <vt:lpstr>'CORREDOR COMERCIAL'!Área_de_impresión</vt:lpstr>
      <vt:lpstr>'ESTADO CONSERVACIÓN'!Área_de_impresión</vt:lpstr>
      <vt:lpstr>MINERA!Área_de_impresión</vt:lpstr>
      <vt:lpstr>'OBRA EN PROCESO'!Área_de_impresión</vt:lpstr>
      <vt:lpstr>'PREDIOS GRANDES'!Área_de_impresión</vt:lpstr>
      <vt:lpstr>ROSS!Área_de_impresión</vt:lpstr>
      <vt:lpstr>'RÚSTICO COMUNAL'!Área_de_impresión</vt:lpstr>
      <vt:lpstr>'RÚSTICO EJIDAL'!Área_de_impresión</vt:lpstr>
      <vt:lpstr>'RÚSTICO PRIVADO'!Área_de_impresión</vt:lpstr>
      <vt:lpstr>'ZONA HOMOGÉNEA'!Área_de_impresión</vt:lpstr>
      <vt:lpstr>'ZONA HOMOGÉNEA 1'!Área_de_impresión</vt:lpstr>
    </vt:vector>
  </TitlesOfParts>
  <Company>Tesoreria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Flor Maria Gonzalez Ramos</cp:lastModifiedBy>
  <cp:lastPrinted>2022-12-14T20:48:56Z</cp:lastPrinted>
  <dcterms:created xsi:type="dcterms:W3CDTF">2012-10-19T17:29:06Z</dcterms:created>
  <dcterms:modified xsi:type="dcterms:W3CDTF">2022-12-14T23:43:07Z</dcterms:modified>
</cp:coreProperties>
</file>