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flgonzalez\Desktop\tablas listas para entregar 2025\Paquete 2\"/>
    </mc:Choice>
  </mc:AlternateContent>
  <xr:revisionPtr revIDLastSave="0" documentId="13_ncr:1_{A15CB5DB-6D11-4AF2-B154-1F5FA892755B}" xr6:coauthVersionLast="47" xr6:coauthVersionMax="47" xr10:uidLastSave="{00000000-0000-0000-0000-000000000000}"/>
  <bookViews>
    <workbookView xWindow="-19310" yWindow="-110" windowWidth="19420" windowHeight="10420" firstSheet="6" activeTab="10" xr2:uid="{00000000-000D-0000-FFFF-FFFF00000000}"/>
  </bookViews>
  <sheets>
    <sheet name="ZONA HOMOGÉNEA" sheetId="3" r:id="rId1"/>
    <sheet name="CONSTRUCCIÓN" sheetId="4" r:id="rId2"/>
    <sheet name="CONSTRUCCIÓN 2" sheetId="5" r:id="rId3"/>
    <sheet name="OBRAS EN PROCESO" sheetId="6" r:id="rId4"/>
    <sheet name="PREDIOS GRANDES" sheetId="7" r:id="rId5"/>
    <sheet name="RÚSTICO PRIVADA" sheetId="8" r:id="rId6"/>
    <sheet name="RÚSTICO EJIDAL" sheetId="9" r:id="rId7"/>
    <sheet name="RÚSTICO COMUNAL" sheetId="10" r:id="rId8"/>
    <sheet name="MINAS" sheetId="11" r:id="rId9"/>
    <sheet name="METODO DE ROSS" sheetId="12" r:id="rId10"/>
    <sheet name="Instalaciones Especiales" sheetId="14" r:id="rId11"/>
  </sheets>
  <definedNames>
    <definedName name="_xlnm._FilterDatabase" localSheetId="10" hidden="1">'Instalaciones Especiales'!$A$4:$E$135</definedName>
    <definedName name="_xlnm.Print_Area" localSheetId="1">CONSTRUCCIÓN!$A$1:$H$44</definedName>
    <definedName name="_xlnm.Print_Area" localSheetId="2">'CONSTRUCCIÓN 2'!$A$1:$H$41</definedName>
    <definedName name="_xlnm.Print_Area" localSheetId="10">'Instalaciones Especiales'!$A$1:$E$135</definedName>
    <definedName name="_xlnm.Print_Area" localSheetId="9">'METODO DE ROSS'!$A$1:$F$55</definedName>
    <definedName name="_xlnm.Print_Area" localSheetId="8">MINAS!$A$1:$H$10</definedName>
    <definedName name="_xlnm.Print_Area" localSheetId="3">'OBRAS EN PROCESO'!$A$1:$D$20</definedName>
    <definedName name="_xlnm.Print_Area" localSheetId="4">'PREDIOS GRANDES'!$A$1:$H$31</definedName>
    <definedName name="_xlnm.Print_Area" localSheetId="7">'RÚSTICO COMUNAL'!$A$1:$J$64</definedName>
    <definedName name="_xlnm.Print_Area" localSheetId="6">'RÚSTICO EJIDAL'!$A$1:$J$64</definedName>
    <definedName name="_xlnm.Print_Area" localSheetId="5">'RÚSTICO PRIVADA'!$A$1:$J$65</definedName>
    <definedName name="_xlnm.Print_Area" localSheetId="0">'ZONA HOMOGÉNEA'!$A$1:$G$17</definedName>
    <definedName name="_xlnm.Print_Titles" localSheetId="10">'Instalaciones Especiales'!$1:$3</definedName>
    <definedName name="_xlnm.Print_Titles" localSheetId="7">'RÚSTICO COMUNAL'!$1:$7</definedName>
    <definedName name="_xlnm.Print_Titles" localSheetId="6">'RÚSTICO EJIDAL'!$1:$7</definedName>
    <definedName name="_xlnm.Print_Titles" localSheetId="5">'RÚSTICO PRIVADA'!$1:$7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H10" i="11" l="1"/>
  <c r="H9" i="11"/>
  <c r="H8" i="11"/>
  <c r="H7" i="11"/>
  <c r="H6" i="11"/>
  <c r="H5" i="11"/>
  <c r="J54" i="10"/>
  <c r="J53" i="10"/>
  <c r="J52" i="10"/>
  <c r="J51" i="10"/>
  <c r="J49" i="10"/>
  <c r="J48" i="10"/>
  <c r="J47" i="10"/>
  <c r="J46" i="10"/>
  <c r="J44" i="10"/>
  <c r="J43" i="10"/>
  <c r="J42" i="10"/>
  <c r="J41" i="10"/>
  <c r="J40" i="10"/>
  <c r="J39" i="10"/>
  <c r="J37" i="10"/>
  <c r="J36" i="10"/>
  <c r="J35" i="10"/>
  <c r="J34" i="10"/>
  <c r="J33" i="10"/>
  <c r="J32" i="10"/>
  <c r="J30" i="10"/>
  <c r="J29" i="10"/>
  <c r="J28" i="10"/>
  <c r="J27" i="10"/>
  <c r="J26" i="10"/>
  <c r="J25" i="10"/>
  <c r="J23" i="10"/>
  <c r="J22" i="10"/>
  <c r="J20" i="10"/>
  <c r="J19" i="10"/>
  <c r="J18" i="10"/>
  <c r="J16" i="10"/>
  <c r="J15" i="10"/>
  <c r="J14" i="10"/>
  <c r="J13" i="10"/>
  <c r="J11" i="10"/>
  <c r="J10" i="10"/>
  <c r="J9" i="10"/>
  <c r="J8" i="10"/>
  <c r="J53" i="9"/>
  <c r="J52" i="9"/>
  <c r="J51" i="9"/>
  <c r="J50" i="9"/>
  <c r="J48" i="9"/>
  <c r="J47" i="9"/>
  <c r="J46" i="9"/>
  <c r="J45" i="9"/>
  <c r="J44" i="9"/>
  <c r="J43" i="9"/>
  <c r="J42" i="9"/>
  <c r="J41" i="9"/>
  <c r="J40" i="9"/>
  <c r="J39" i="9"/>
  <c r="J37" i="9"/>
  <c r="J36" i="9"/>
  <c r="J35" i="9"/>
  <c r="J34" i="9"/>
  <c r="J33" i="9"/>
  <c r="J32" i="9"/>
  <c r="J30" i="9"/>
  <c r="J29" i="9"/>
  <c r="J28" i="9"/>
  <c r="J27" i="9"/>
  <c r="J26" i="9"/>
  <c r="J25" i="9"/>
  <c r="J23" i="9"/>
  <c r="J22" i="9"/>
  <c r="J21" i="9"/>
  <c r="J20" i="9"/>
  <c r="J19" i="9"/>
  <c r="J18" i="9"/>
  <c r="J16" i="9"/>
  <c r="J15" i="9"/>
  <c r="J14" i="9"/>
  <c r="J13" i="9"/>
  <c r="J11" i="9"/>
  <c r="J10" i="9"/>
  <c r="J9" i="9"/>
  <c r="J8" i="9"/>
  <c r="J54" i="8"/>
  <c r="J53" i="8"/>
  <c r="J52" i="8"/>
  <c r="J51" i="8"/>
  <c r="J49" i="8"/>
  <c r="J48" i="8"/>
  <c r="J47" i="8"/>
  <c r="J46" i="8"/>
  <c r="J44" i="8"/>
  <c r="J43" i="8"/>
  <c r="J42" i="8"/>
  <c r="J41" i="8"/>
  <c r="J40" i="8"/>
  <c r="J39" i="8"/>
  <c r="J37" i="8"/>
  <c r="J36" i="8"/>
  <c r="J35" i="8"/>
  <c r="J34" i="8"/>
  <c r="J33" i="8"/>
  <c r="J32" i="8"/>
  <c r="J30" i="8"/>
  <c r="J29" i="8"/>
  <c r="J28" i="8"/>
  <c r="J27" i="8"/>
  <c r="J26" i="8"/>
  <c r="J25" i="8"/>
  <c r="J23" i="8"/>
  <c r="J22" i="8"/>
  <c r="J21" i="8"/>
  <c r="J20" i="8"/>
  <c r="J19" i="8"/>
  <c r="J18" i="8"/>
  <c r="J16" i="8"/>
  <c r="J15" i="8"/>
  <c r="J14" i="8"/>
  <c r="J13" i="8"/>
  <c r="J11" i="8"/>
  <c r="J10" i="8"/>
  <c r="J9" i="8"/>
  <c r="J8" i="8"/>
  <c r="H41" i="4"/>
  <c r="H40" i="4"/>
  <c r="H39" i="4"/>
  <c r="H38" i="4"/>
  <c r="H37" i="4"/>
  <c r="H36" i="4"/>
  <c r="H35" i="4"/>
  <c r="H34" i="4"/>
  <c r="H33" i="4"/>
  <c r="H30" i="4"/>
  <c r="H29" i="4"/>
  <c r="H28" i="4"/>
  <c r="H25" i="4"/>
  <c r="H24" i="4"/>
  <c r="H23" i="4"/>
  <c r="H20" i="4"/>
  <c r="H19" i="4"/>
  <c r="H18" i="4"/>
  <c r="H15" i="4"/>
  <c r="H14" i="4"/>
  <c r="H13" i="4"/>
  <c r="H10" i="4"/>
  <c r="H9" i="4"/>
  <c r="H8" i="4"/>
  <c r="G14" i="3"/>
  <c r="G11" i="3"/>
  <c r="G6" i="3"/>
</calcChain>
</file>

<file path=xl/sharedStrings.xml><?xml version="1.0" encoding="utf-8"?>
<sst xmlns="http://schemas.openxmlformats.org/spreadsheetml/2006/main" count="937" uniqueCount="314">
  <si>
    <t>UNIDAD</t>
  </si>
  <si>
    <t>ADOQUÍN</t>
  </si>
  <si>
    <t>ALBERCA COMERCIAL</t>
  </si>
  <si>
    <t>ALBERCA HABITACIONAL</t>
  </si>
  <si>
    <t>ALJIBE</t>
  </si>
  <si>
    <t>ASFALTO</t>
  </si>
  <si>
    <t>BARANDAL/REJA HABITACIONAL</t>
  </si>
  <si>
    <t>BARANDAL/REJA COMERCIAL</t>
  </si>
  <si>
    <t>BARDAS DE LADRILLO/BLOCK HASTA 3MTS DE ALTURA</t>
  </si>
  <si>
    <t>CABALLERIZAS</t>
  </si>
  <si>
    <t>CALDERAS (COMERCIAL)</t>
  </si>
  <si>
    <t>CALEFACCIÓN (COMERCIAL)</t>
  </si>
  <si>
    <t>CARPA LONA AHULADA CON ESTRUCTURA METÁLICA</t>
  </si>
  <si>
    <t>CERCO POSTE CONCRETO/ METÁLICO</t>
  </si>
  <si>
    <t>CERCO POSTE MADERA</t>
  </si>
  <si>
    <t>CHIMENEA</t>
  </si>
  <si>
    <t>COCINA INDUSTRIAL</t>
  </si>
  <si>
    <t>COCINA INTEGRAL</t>
  </si>
  <si>
    <t>CORTINA METÁLICA</t>
  </si>
  <si>
    <t xml:space="preserve">CREMATORIO </t>
  </si>
  <si>
    <t>CUARTO DE TRATAMIENTO TÉRMICO</t>
  </si>
  <si>
    <t>CUARTOS DE PINTURA</t>
  </si>
  <si>
    <t xml:space="preserve">DUCTOS DE AIRE </t>
  </si>
  <si>
    <t>ELEVADOR CONDOMINIOS</t>
  </si>
  <si>
    <t>ESCALERA ELÉCTRICA</t>
  </si>
  <si>
    <t>FUENTE TIPO CORTINA</t>
  </si>
  <si>
    <t>GALLINERO</t>
  </si>
  <si>
    <t>GENERADORES ELÉCTRICOS</t>
  </si>
  <si>
    <t>GRADAS DE CONCRETO</t>
  </si>
  <si>
    <t>GRADAS DE MADERA</t>
  </si>
  <si>
    <t>HIDRONEUMÁTICO</t>
  </si>
  <si>
    <t>INVERNADEROS</t>
  </si>
  <si>
    <t>JACUZZI</t>
  </si>
  <si>
    <t>MALLA CICLÓNICA</t>
  </si>
  <si>
    <t>PASTO ARTIFICIAL</t>
  </si>
  <si>
    <t>PÉRGOLAS</t>
  </si>
  <si>
    <t>PORTÓN ELÉCTRICO</t>
  </si>
  <si>
    <t>RAMPAS</t>
  </si>
  <si>
    <t>SISTEMA CONTRA INCENDIO</t>
  </si>
  <si>
    <t>SUBESTACIÓN ELÉCTRICA INDUSTRIAL</t>
  </si>
  <si>
    <t>TANQUE ESTACIONARIO HABITACIONAL</t>
  </si>
  <si>
    <t>TANQUE ESTACIONARIO COMERCIAL</t>
  </si>
  <si>
    <t>TINACO HABITACIONAL</t>
  </si>
  <si>
    <t>UNIDADES ENFRIADORAS</t>
  </si>
  <si>
    <t>ESTACIONAMIENTOS (PAVIMENTO ASFALTO)</t>
  </si>
  <si>
    <t>TANQUES DE ALMACENAMIENTO</t>
  </si>
  <si>
    <t>MEZANINE</t>
  </si>
  <si>
    <t>CHILLER (SISTEMA DE ENFRIAMIENTO)</t>
  </si>
  <si>
    <t>COMPRESORES</t>
  </si>
  <si>
    <t>ESTRUCTURA TIRO DE MINA</t>
  </si>
  <si>
    <t>UNIDAD PAQUETE CLIMA</t>
  </si>
  <si>
    <t>PLANTA TRATADORA</t>
  </si>
  <si>
    <t>LOTE</t>
  </si>
  <si>
    <t>POR TUBO</t>
  </si>
  <si>
    <t xml:space="preserve">BOILER SOLAR </t>
  </si>
  <si>
    <t>PLANTA GENERADORA ELÉCTRICA DIÉSEL</t>
  </si>
  <si>
    <t>TRANSFORMADOR DE 15 KVA.</t>
  </si>
  <si>
    <t>TRANSFORMADOR DE 25 KVA.</t>
  </si>
  <si>
    <t>TRANSFORMADOR DE 45 KVA.</t>
  </si>
  <si>
    <t>TRANSFORMADOR DE 75 KVA.</t>
  </si>
  <si>
    <t>ÁREAS TECHADAS</t>
  </si>
  <si>
    <t>BOMBA DESPACHADORA DE GASOLINA/DIÉSEL CON INFRAESTRUCTURA</t>
  </si>
  <si>
    <t>BÓVEDAS DE SEGURIDAD PARA BANCOS</t>
  </si>
  <si>
    <t>CIRCUITO CERRADO (POR CÁMARA)</t>
  </si>
  <si>
    <t>CUARTOS FRÍOS</t>
  </si>
  <si>
    <t>FUENTE PARA JARDÍN</t>
  </si>
  <si>
    <t>GÁRGOLAS</t>
  </si>
  <si>
    <t>GRADAS METÁLICAS</t>
  </si>
  <si>
    <t>GRÚA VIAJERA</t>
  </si>
  <si>
    <t>MINI SPLIT</t>
  </si>
  <si>
    <t>IMÁGENES ÚNICAMENTE DE REFERENCIA</t>
  </si>
  <si>
    <t>CONCEPTO</t>
  </si>
  <si>
    <t>AIRE ACONDICIONADO EVAPORATIVO</t>
  </si>
  <si>
    <t>$4,000.00 por cada 1,000 litros de capacidad</t>
  </si>
  <si>
    <t>BARDA DE PIEDRA (ANCHO .20 MT HASTA 1 MT) ALTURA HASTA 3 MTS</t>
  </si>
  <si>
    <t>BARDA RODAPIÉ 0.2 MTS HASTA 1.5 MT DE ALTURA</t>
  </si>
  <si>
    <t>BARDAS DE CONCRETO DE 1.5 MTS HASTA 3 MTS DE ALTURA</t>
  </si>
  <si>
    <t xml:space="preserve">BÁSCULA CAMIONERA </t>
  </si>
  <si>
    <t xml:space="preserve">BÁSCULA PARA VEHÍCULOS DE CARGA LIGERA </t>
  </si>
  <si>
    <t>CALEFACCIÓN HABITACIONAL</t>
  </si>
  <si>
    <t>CISTERNA COMERCIAL (depósitos de agua de lluvia)</t>
  </si>
  <si>
    <t>CISTERNA HABITACIONAL (depósitos de agua de lluvia)</t>
  </si>
  <si>
    <t>CISTERNA INDUSTRIAL (depósitos de agua de lluvia)</t>
  </si>
  <si>
    <t>GUARNICIONES (cordones de concreto)</t>
  </si>
  <si>
    <t>MALLA SOMBRA HABITACIONAL, COMERCIAL E INDUSTRIAL</t>
  </si>
  <si>
    <t>PLANCHA DE CONCRETO HIDRÁULICO 40 CMS DE ESPESOR</t>
  </si>
  <si>
    <t>PLANCHA DE CONCRETO HIDRÁULICO 15 CMS DE ESPESOR</t>
  </si>
  <si>
    <t>PLANCHA DE CONCRETO HIDRÁULICO 100 CMS DE ESPESOR</t>
  </si>
  <si>
    <t>PLANCHA DE CONCRETO HIDRÁULICO 60 CMS DE ESPESOR</t>
  </si>
  <si>
    <t>PLANCHA DE CONCRETO HIDRÁULICO 80 CMS DE ESPESOR</t>
  </si>
  <si>
    <t xml:space="preserve">PÓRTICO COMERCIAL </t>
  </si>
  <si>
    <t>TANQUES ACERO AL CARBÓN HASTA 100,000 LT</t>
  </si>
  <si>
    <t>$3.50 pesos por litro</t>
  </si>
  <si>
    <t>VOLADOS DE CONCRETO ARMADO</t>
  </si>
  <si>
    <t>HORNO DE SECADO</t>
  </si>
  <si>
    <t>SERÁ EL 10% SEGÚN LA TIPOLOGÍA CONSTRUCTIVA DEL CASO.</t>
  </si>
  <si>
    <t>VOLADOS DE MADERA, ACERO Y OTROS MATERIALES</t>
  </si>
  <si>
    <t>SERÁ EL 10% SEGÚN LA PROPIA TIPOLOGÍA CONSTRUCTIVA DEL CASO.</t>
  </si>
  <si>
    <t>ML.</t>
  </si>
  <si>
    <t>PRESONES</t>
  </si>
  <si>
    <t>Imagen pendiente</t>
  </si>
  <si>
    <t>TIROLESA</t>
  </si>
  <si>
    <t>PUENTE COLGANTE</t>
  </si>
  <si>
    <t>Pza.</t>
  </si>
  <si>
    <t>BANDA TRANSPORTADORA DE MATERIALES</t>
  </si>
  <si>
    <t>TOLVAS</t>
  </si>
  <si>
    <t>LT.</t>
  </si>
  <si>
    <t>QUEBRADORAS INDUSTRIALES CON ENTRADA DE MATERIALES DESDE 40mm. Hasta 500 mm. Este valor de la pieza considera la obra civil para cimentación y descarga a la tolva.</t>
  </si>
  <si>
    <t>CHIMENEAS INDUSTRIALES</t>
  </si>
  <si>
    <t>MOLINOS INDUSTRIALES</t>
  </si>
  <si>
    <t>PLANTAS ENFRIADORAS</t>
  </si>
  <si>
    <t>POSTES TRONCOCÓNICOS PARA CABLES DE ELECTRICIDAD</t>
  </si>
  <si>
    <t>TORRES PARA CABLES DE ELECTRICIDAD</t>
  </si>
  <si>
    <t>ENCEMENTADOS - PLANCHA DE CONCRETO HIDRÁULICO HASTA 10 CM DE ESPESOR</t>
  </si>
  <si>
    <t>POZOS PARA EXTRACCIÓN DE AGUA</t>
  </si>
  <si>
    <t>$6.000.00 por Ml. de profundidad</t>
  </si>
  <si>
    <t>SILO METÁLICO</t>
  </si>
  <si>
    <t>SILO DE CONCRETO</t>
  </si>
  <si>
    <t>SUBESTACIÓN ELÉCTRICA HABITACIONAL</t>
  </si>
  <si>
    <t>SUBESTACIÓN ELÉCTRICA COMERCIAL</t>
  </si>
  <si>
    <t>GENERADOR DE ENERGÍA</t>
  </si>
  <si>
    <r>
      <t>M</t>
    </r>
    <r>
      <rPr>
        <vertAlign val="superscript"/>
        <sz val="10"/>
        <rFont val="Century Gothic"/>
        <family val="2"/>
      </rPr>
      <t>2</t>
    </r>
    <r>
      <rPr>
        <sz val="10"/>
        <rFont val="Century Gothic"/>
        <family val="2"/>
      </rPr>
      <t>.</t>
    </r>
  </si>
  <si>
    <t>PALAPA DE LÁMINA CON ESTRUCTURA DE MADERA QUE LA SOSTIENE</t>
  </si>
  <si>
    <t>MUELLE DE MADERA</t>
  </si>
  <si>
    <t>MUELLE DE CONCRETO</t>
  </si>
  <si>
    <t>RAMPA PARA EMBARCACIONES</t>
  </si>
  <si>
    <t>NAVES INDUSTRIALES CON ESTRUCTURA METÁLICA</t>
  </si>
  <si>
    <t>POSTES PARA ALUMBRADO</t>
  </si>
  <si>
    <t>TEJABÁN DE TEJA</t>
  </si>
  <si>
    <t>TEJABÁN DE LÁMINA GALVANIZADA</t>
  </si>
  <si>
    <r>
      <t>M</t>
    </r>
    <r>
      <rPr>
        <vertAlign val="superscript"/>
        <sz val="10"/>
        <rFont val="Century Gothic"/>
        <family val="2"/>
      </rPr>
      <t>3</t>
    </r>
    <r>
      <rPr>
        <sz val="10"/>
        <rFont val="Century Gothic"/>
        <family val="2"/>
      </rPr>
      <t>.</t>
    </r>
  </si>
  <si>
    <t>BODEGAS CON ALTURA ATÍPICA SUPERIOR A 5 METROS</t>
  </si>
  <si>
    <t>%</t>
  </si>
  <si>
    <t xml:space="preserve">10% DEL VALOR UNITARIO DE LA CONSTRUCCIÓN POR CADA METRO DE ALTURA ADICIONAL </t>
  </si>
  <si>
    <t xml:space="preserve">17% DEL VALOR UNITARIO DE LA CONSTRUCCIÓN POR CADA METRO DE ALTURA ADICIONAL </t>
  </si>
  <si>
    <t>TABLA DE VALORES PARA EL EJERCICIO FISCAL 2025</t>
  </si>
  <si>
    <t>VALORES UNITARIOS PARA SUELO URBANO POR ZONA HOMOGÉNEA</t>
  </si>
  <si>
    <t xml:space="preserve">ZONA HOMOGÉNEA </t>
  </si>
  <si>
    <t>SECTOR CATASTRAL</t>
  </si>
  <si>
    <t>No. DE MANZANA</t>
  </si>
  <si>
    <t>VALOR UNITARIO ($/M2)</t>
  </si>
  <si>
    <t>001, 003, 004, 005 y 006.</t>
  </si>
  <si>
    <t>CENTRO</t>
  </si>
  <si>
    <t>001 y 003.</t>
  </si>
  <si>
    <t>001, 003, 004, 006, 007, 008 y 009.</t>
  </si>
  <si>
    <t>001.</t>
  </si>
  <si>
    <t>SECTOR SUR</t>
  </si>
  <si>
    <t>012 y 011.</t>
  </si>
  <si>
    <t>SECTOR OESTE</t>
  </si>
  <si>
    <t>001, 002, 003, 004 y 005.</t>
  </si>
  <si>
    <t>007 y 008.</t>
  </si>
  <si>
    <t>SECTOR NORTE</t>
  </si>
  <si>
    <t>002, 004 y 005.</t>
  </si>
  <si>
    <t>SECTOR ESTE</t>
  </si>
  <si>
    <t>NOTA: LAS ZONAS DE VALOR PODRÁN INTEGRARSE DE SECTORES CATASTRALES COMPLETOS O FRACCIONES DE LOS MISMOS Y EL FACTOR DE MERCADO SERÁ LA UNIDAD.</t>
  </si>
  <si>
    <t>Constante</t>
  </si>
  <si>
    <t>Tipología</t>
  </si>
  <si>
    <t>Clase</t>
  </si>
  <si>
    <t>Nivel</t>
  </si>
  <si>
    <t>VALORES UNITARIOS DE REPOSICIÓN NUEVO</t>
  </si>
  <si>
    <t>PARA CONSTRUCCIONES ($/M2)</t>
  </si>
  <si>
    <t>Clave de Valuación</t>
  </si>
  <si>
    <t xml:space="preserve">Valor Unitario </t>
  </si>
  <si>
    <t xml:space="preserve">HABITACIONAL </t>
  </si>
  <si>
    <t xml:space="preserve"> POPULAR</t>
  </si>
  <si>
    <t>"A"</t>
  </si>
  <si>
    <t>"B"</t>
  </si>
  <si>
    <t>"C"</t>
  </si>
  <si>
    <t xml:space="preserve"> POPULAR COCHERA</t>
  </si>
  <si>
    <t>-</t>
  </si>
  <si>
    <t>No aplica</t>
  </si>
  <si>
    <t xml:space="preserve"> POPULAR TEJABÁN</t>
  </si>
  <si>
    <t>ECONÓMICO</t>
  </si>
  <si>
    <t>ECONÓMICO COCHERA</t>
  </si>
  <si>
    <t>ECONÓMICO TEJABÁN</t>
  </si>
  <si>
    <t>MEDIO</t>
  </si>
  <si>
    <t>MEDIO COCHERA</t>
  </si>
  <si>
    <t>MEDIO TEJABÁN</t>
  </si>
  <si>
    <t>BUENO</t>
  </si>
  <si>
    <t>BUENO COCHERA</t>
  </si>
  <si>
    <t>BUENO TEJABÁN</t>
  </si>
  <si>
    <t xml:space="preserve">LUJO </t>
  </si>
  <si>
    <t>LUJO COCHERA</t>
  </si>
  <si>
    <t>LUJO TEJABÁN</t>
  </si>
  <si>
    <t xml:space="preserve">COMERCIAL </t>
  </si>
  <si>
    <t>MEDIANO</t>
  </si>
  <si>
    <t>VALORES UNITARIOS DE REPOSICIÓN 
NUEVO PARA CONSTRUCCIONES ($/M2)</t>
  </si>
  <si>
    <t xml:space="preserve">EDIFICIOS </t>
  </si>
  <si>
    <t xml:space="preserve">HASTA 6 NIVELES </t>
  </si>
  <si>
    <t>MÁS DE 6 NIVELES</t>
  </si>
  <si>
    <t>CINE/TEATRO</t>
  </si>
  <si>
    <t> -</t>
  </si>
  <si>
    <t>ESCUELA/GIMNASIO</t>
  </si>
  <si>
    <t xml:space="preserve"> -</t>
  </si>
  <si>
    <t>HOTEL</t>
  </si>
  <si>
    <t>- </t>
  </si>
  <si>
    <t>INDUSTRIAL</t>
  </si>
  <si>
    <t>LIGERO</t>
  </si>
  <si>
    <t>ESTACIONAMIENTO</t>
  </si>
  <si>
    <t xml:space="preserve">DE ACERO </t>
  </si>
  <si>
    <t>TEJABÁN</t>
  </si>
  <si>
    <t>SUPERMERCADOS/TIPO INDUSTRIAL</t>
  </si>
  <si>
    <t>CLÍNICA TIPO MEDIO</t>
  </si>
  <si>
    <t>TABLA DE OBRAS EN PROCESO</t>
  </si>
  <si>
    <t>INICIO</t>
  </si>
  <si>
    <t>TERMINADO</t>
  </si>
  <si>
    <t>FACTOR DE DEMÉRITO</t>
  </si>
  <si>
    <t>ZANJEO</t>
  </si>
  <si>
    <t>CIMIENTOS</t>
  </si>
  <si>
    <t>MUROS</t>
  </si>
  <si>
    <t>CASTILLOS Y CERRAMIENTOS</t>
  </si>
  <si>
    <t>LOSA O TECHUMBRE</t>
  </si>
  <si>
    <t>IMPERMEABILIZACIÓN</t>
  </si>
  <si>
    <t xml:space="preserve">PISO CERÁMICO </t>
  </si>
  <si>
    <t>HERRERÍA</t>
  </si>
  <si>
    <t>ENJARRE</t>
  </si>
  <si>
    <t>YESO</t>
  </si>
  <si>
    <t>LAMBRINES</t>
  </si>
  <si>
    <t>FACHADA</t>
  </si>
  <si>
    <t>PINTURA</t>
  </si>
  <si>
    <t>PUERTAS, APARATOS Y LIMPIEZA FINAL</t>
  </si>
  <si>
    <t>NOTA: El % de Avance de Obra en otros niveles, se tomará por separado con base en la tabla anterior.</t>
  </si>
  <si>
    <t>FACTOR DE DEMÉRITO PARA TERRENOS CON SUPERFICIE QUE EXCEDE DEL LOTE TIPO</t>
  </si>
  <si>
    <t xml:space="preserve">FACTOR DE DEMÉRITO PARA TERRENOS INMERSOS EN LA MANCHA URBANA, CON SUPERFICIES </t>
  </si>
  <si>
    <t>MAYORES A LA DEL LOTE TIPO Y CON REFERENCIA DE VALOR AL DE LA ZONA CORRESPONDIENTE.</t>
  </si>
  <si>
    <t xml:space="preserve"> SUPERFICIE DESDE (M2)</t>
  </si>
  <si>
    <t>HASTA  SUPERFICIE DE (M2)</t>
  </si>
  <si>
    <t>Y MÁS</t>
  </si>
  <si>
    <t>MAYORES A LA DEL LOTE TIPO Y CON REFERENCIA DE VALOR AL DE LA ZONA CORRESPONDIENTE,</t>
  </si>
  <si>
    <t>EN POBLACIONES CERCANAS Y DIFERENTES A LA CABECERA MUNICIPAL.</t>
  </si>
  <si>
    <t>FACTOR DE TERRENO</t>
  </si>
  <si>
    <t>MAYORES A LA DEL LOTE TIPO Y CON USO DE SUELO AGRÍCOLA.</t>
  </si>
  <si>
    <t>CLASIFICACIÓN</t>
  </si>
  <si>
    <t>Clasificación</t>
  </si>
  <si>
    <t>Tipo 
Propiedad</t>
  </si>
  <si>
    <t>Calidad</t>
  </si>
  <si>
    <t>VALORES UNITARIOS POR HECTÁREA</t>
  </si>
  <si>
    <t>PARA SUELO RÚSTICO ($/HA)</t>
  </si>
  <si>
    <t>Tipo de Propiedad</t>
  </si>
  <si>
    <t>Valor inicial</t>
  </si>
  <si>
    <t>Factor</t>
  </si>
  <si>
    <t>Valor Unitario ($/HA)</t>
  </si>
  <si>
    <t>Riego por Gravedad</t>
  </si>
  <si>
    <t>Privada</t>
  </si>
  <si>
    <t>Riego por Bombeo</t>
  </si>
  <si>
    <t>RIEGO POR GRAVEDAD</t>
  </si>
  <si>
    <t>Frutales en Formación</t>
  </si>
  <si>
    <t>Frutales en Producción</t>
  </si>
  <si>
    <t>RIEGO POR BOMBEO</t>
  </si>
  <si>
    <t>Temporal</t>
  </si>
  <si>
    <t>Pastal</t>
  </si>
  <si>
    <t>NOTA: EL FACTOR SE APLICA A CONSIDERACIÓN DE CADA MUNICIPIO, SI ES IGUAL, MAYOR O MENOR A LA UNIDAD,</t>
  </si>
  <si>
    <t>DE ACUERDO A LAS CONDICIONES DE MERCADO.</t>
  </si>
  <si>
    <t>DE ACUERDO A LA CALIDAD DE CADA CLASIFICACIÓN DE TIERRA, PARA COMPLEMENTAR CADA CLAVE DE</t>
  </si>
  <si>
    <t>VALUACIÓN RÚSTICA, SE ASIGNAN LOS SIGUIENTES DÍGITOS:  ( 0 ) Propiedad Privada, ( 1 ) Propiedad Ejidal</t>
  </si>
  <si>
    <t>y ( 2 ) Propiedad Comunal.</t>
  </si>
  <si>
    <t xml:space="preserve">Ejemplos :    Riego por gravedad Propiedad Privada de Primera Calidad           </t>
  </si>
  <si>
    <t>1 0 1 1</t>
  </si>
  <si>
    <t xml:space="preserve">                    Riego por Bombeo Propiedad Comunal de Segunda Calidad     </t>
  </si>
  <si>
    <t>2 2 2 1</t>
  </si>
  <si>
    <t xml:space="preserve">                    Pastal Propiedad Ejidal de cuarta calidad                                      </t>
  </si>
  <si>
    <t>8 1 4 1</t>
  </si>
  <si>
    <t>Ejidal</t>
  </si>
  <si>
    <t>NOTA: EL FACTOR SE APLICA A CONSIDERACIÓN DE CADA MUNICIPIO, SI ES IGUAL, MAYOR O MENOR A LA</t>
  </si>
  <si>
    <t>UNIDAD, DE ACUERDO A LAS CONDICIONES DE MERCADO.</t>
  </si>
  <si>
    <t xml:space="preserve">Ejemplos:     Riego por gravedad Propiedad Privada de Primera Calidad             </t>
  </si>
  <si>
    <t xml:space="preserve">                    Riego por Bombeo Propiedad Comunal de Segunda Calidad           </t>
  </si>
  <si>
    <t xml:space="preserve">                    Pastal Propiedad Ejidal de cuarta calidad                                            </t>
  </si>
  <si>
    <t>Comunal</t>
  </si>
  <si>
    <r>
      <t>NOTA</t>
    </r>
    <r>
      <rPr>
        <b/>
        <sz val="9"/>
        <rFont val="Century Gothic"/>
        <family val="2"/>
      </rPr>
      <t>:</t>
    </r>
    <r>
      <rPr>
        <sz val="9"/>
        <rFont val="Century Gothic"/>
        <family val="2"/>
      </rPr>
      <t xml:space="preserve"> EL FACTOR SE APLICA A CONSIDERACIÓN DE CADA MUNICIPIO, SI ES IGUAL, MAYOR O MENOR A LA</t>
    </r>
  </si>
  <si>
    <t xml:space="preserve">y ( 2 ) Propiedad Comunal. </t>
  </si>
  <si>
    <t>SUELO RELACIONADO CON ACTIVIDADES MINERAS</t>
  </si>
  <si>
    <t>ZONA</t>
  </si>
  <si>
    <t xml:space="preserve">VALOR </t>
  </si>
  <si>
    <t>Suelo dentro de las áreas de influencia definidas como huellas de la exploración previa y explotación como: despalmes, desmontes, tajos, caminos, accesos, excavaciones, terraplenes, jales, presas y tepetates, en terrenos fuera de las poblaciones en zonas serranas montañosas.</t>
  </si>
  <si>
    <t>Ha.</t>
  </si>
  <si>
    <t>Suelo dentro de las áreas de influencia definidas como huellas de la exploración previa y explotación como: despalmes, desmontes, tajos, caminos, accesos, excavaciones, terraplenes, jales, presas y tepetates, colindantes a las poblaciones de las zonas urbanas.</t>
  </si>
  <si>
    <t>Suelo dentro de las áreas de influencia definidas como huellas de la exploración previa y explotación como: despalmes, desmontes, tajos, caminos, accesos, excavaciones, terraplenes, jales, presas y tepetates, inmersas en las áreas urbanas de poblaciones.</t>
  </si>
  <si>
    <t>Suelo ocupado por todo tipo de construcciones fuera del área principal de influencia de exploración y explotación, destinada al servicio directo de la minería.</t>
  </si>
  <si>
    <t>M2</t>
  </si>
  <si>
    <t>Suelo ocupado por todo tipo de construcciones colindante del área principal de influencia de exploración y explotación, destinada al servicio directo de la minería.</t>
  </si>
  <si>
    <t>Suelo rústico dentro del perímetro del denuncio minero.</t>
  </si>
  <si>
    <t xml:space="preserve">                 TABLAS DE MÉRITOS Y DEMÉRITOS DE ROSS-HEIDECKE</t>
  </si>
  <si>
    <t>EDAD</t>
  </si>
  <si>
    <t>MUY BUENO</t>
  </si>
  <si>
    <t>NORMAL</t>
  </si>
  <si>
    <t>REGULAR</t>
  </si>
  <si>
    <t>MALO</t>
  </si>
  <si>
    <t>TABLA DE INSTALACIONES ESPECIALES Y OBRAS COMPLEMENTARIAS</t>
  </si>
  <si>
    <t>VALOR</t>
  </si>
  <si>
    <t>001, 002, 003, 004, 005, 006,  
007, 019, 020 y 021.</t>
  </si>
  <si>
    <t>011, 012, 010, 008, 009, 001, 013, 
007, 005, 004 y 003.</t>
  </si>
  <si>
    <t>009, 010, 011, 015, 018, 010,  
000, 014, 021 y 012.</t>
  </si>
  <si>
    <t xml:space="preserve"> COLONIAS O FRACCIÓN 
DE COLONIA</t>
  </si>
  <si>
    <t xml:space="preserve">Ejemplos:  Riego por gravedad Propiedad Privada de Primera Calidad             </t>
  </si>
  <si>
    <t>DOSIFICADORES (INCLUYE LA ESTRUCTURA QUE LO SOSTIENE)</t>
  </si>
  <si>
    <t>MUROS DE CONTENCIÓN DE CONCRETO ARMADO HABITACIONAL, COMERCIAL E INDUSTRIAL</t>
  </si>
  <si>
    <t>MUROS DE CONTENCIÓN DE PIEDRA HABITACIONAL, COMERCIAL E INDUSTRIAL</t>
  </si>
  <si>
    <t>BÁSCULAS (COMERCIAL)</t>
  </si>
  <si>
    <t>CASAS HABITACIÓN CON ALTURAS QUE EXCEDEN DE 
3 METROS O ALTURAS ATÍPICAS, SIN LOSAS DE ENTREPISOS</t>
  </si>
  <si>
    <t>$3,200.00 POR CELDA INDIVIDUAL Y EL AVALÚO CATASTRAL PODRÁ ESTAR SUJETO AL AVALÚO QUE PRESENTE EL CONTRIBUYENTE Y LO AUTORICE LA AUTORIDAD CATASTRAL.</t>
  </si>
  <si>
    <t>PÁNEL</t>
  </si>
  <si>
    <t>$5,950.00 POR M2.  Y EL AVALÚO CATASTRAL PODRÁ ESTAR SUJETO AL AVALÚO QUE PRESENTE EL CONTRIBUYENTE Y LO AUTORICE LA AUTORIDAD CATASTRAL.</t>
  </si>
  <si>
    <t>ELEVADORES 
(hasta 10 pisos)</t>
  </si>
  <si>
    <t>ESTRUCTURAS ESFÉRICAS, 
O IRREGULARES, PARA ANTENAS DE COMUNICACIÓN</t>
  </si>
  <si>
    <t>TEJABÁN DE GALVATEJA</t>
  </si>
  <si>
    <t>TEJABÁN ACRÍLICO</t>
  </si>
  <si>
    <t>MUNICIPIO DE VALLE DEL ROSARIO</t>
  </si>
  <si>
    <t>CELDAS SOLARES (EN GRANJA SOLAR, PARQUE SOLAR O PARQUE FOTOVOLTAICO) (con paneles construidos con celdas solares individuales)</t>
  </si>
  <si>
    <t>CELDAS SOLARES (HABITACIONAL, COMERCIAL, INDUSTRIAL Y ESPECIAL) (paneles construidos por celdas solares individuales)</t>
  </si>
  <si>
    <t>MURO DE CONTENCIÓN CONSTRUIDO CON PIEZAS PREFABRICADAS</t>
  </si>
  <si>
    <t>PALAPA DE HOJAS SECAS DE PALMA CON ESTRUCTURA DE MADERA QUE LA SOSTIENE</t>
  </si>
  <si>
    <t>PILA (BLOCK, ADOBÓN, HORMIGÓN)</t>
  </si>
  <si>
    <t>LAS IMÁGENES QUE SE MUESTRAN SOLO SON DE REFERENCIA. EN TODOS LOS CASOS DE INSTALACIONES ESPECIALES SE PODRÁ ESTAR SUJETO, INDEPENDIENTEMENTE DEL AVALÚO CATASTRAL, AL AVALÚO QUE PRESENTE EL CONTRIBUYENTE Y QUE SEA AUTORIZADO POR LA AUTORIDAD CATASTRAL MUNICIPAL.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</si>
</sst>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8" formatCode="&quot;$&quot;#,##0.00;[Red]\-&quot;$&quot;#,##0.00"/>
    <numFmt numFmtId="44" formatCode="_-&quot;$&quot;* #,##0.00_-;\-&quot;$&quot;* #,##0.00_-;_-&quot;$&quot;* &quot;-&quot;??_-;_-@_-"/>
    <numFmt numFmtId="164" formatCode="_-&quot;$&quot;* #,##0_-;\-&quot;$&quot;* #,##0_-;_-&quot;$&quot;* &quot;-&quot;??_-;_-@_-"/>
    <numFmt numFmtId="165" formatCode="_-[$$-80A]* #,##0.00_-;\-[$$-80A]* #,##0.00_-;_-[$$-80A]* &quot;-&quot;??_-;_-@_-"/>
    <numFmt numFmtId="166" formatCode="[$$-80A]#,##0.00"/>
    <numFmt numFmtId="167" formatCode="&quot;$&quot;#,##0.00"/>
    <numFmt numFmtId="168" formatCode="0.0000"/>
  </numFmts>
  <fonts count="16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rgb="FF9C0006"/>
      <name val="Calibri"/>
      <family val="2"/>
      <scheme val="minor"/>
    </font>
    <font>
      <b/>
      <sz val="10"/>
      <name val="Century Gothic"/>
      <family val="2"/>
    </font>
    <font>
      <sz val="10"/>
      <name val="Century Gothic"/>
      <family val="2"/>
    </font>
    <font>
      <sz val="8"/>
      <name val="Century Gothic"/>
      <family val="2"/>
    </font>
    <font>
      <sz val="11"/>
      <name val="Century Gothic"/>
      <family val="2"/>
    </font>
    <font>
      <vertAlign val="superscript"/>
      <sz val="10"/>
      <name val="Century Gothic"/>
      <family val="2"/>
    </font>
    <font>
      <b/>
      <sz val="10"/>
      <color rgb="FF000000"/>
      <name val="Century Gothic"/>
      <family val="2"/>
    </font>
    <font>
      <b/>
      <sz val="9"/>
      <name val="Century Gothic"/>
      <family val="2"/>
    </font>
    <font>
      <sz val="9"/>
      <name val="Century Gothic"/>
      <family val="2"/>
    </font>
    <font>
      <sz val="10"/>
      <name val="Calibri"/>
      <family val="2"/>
    </font>
    <font>
      <sz val="10"/>
      <name val="Arial"/>
      <family val="2"/>
    </font>
    <font>
      <sz val="10"/>
      <color rgb="FFFF0000"/>
      <name val="Calibri"/>
      <family val="2"/>
      <scheme val="minor"/>
    </font>
    <font>
      <sz val="10"/>
      <color theme="1"/>
      <name val="Calibri"/>
      <family val="2"/>
      <scheme val="minor"/>
    </font>
    <font>
      <sz val="10"/>
      <color theme="1"/>
      <name val="Century Gothic"/>
      <family val="2"/>
    </font>
  </fonts>
  <fills count="4">
    <fill>
      <patternFill patternType="none"/>
    </fill>
    <fill>
      <patternFill patternType="gray125"/>
    </fill>
    <fill>
      <patternFill patternType="solid">
        <fgColor rgb="FFFFC7CE"/>
      </patternFill>
    </fill>
    <fill>
      <patternFill patternType="solid">
        <fgColor theme="0"/>
        <bgColor indexed="64"/>
      </patternFill>
    </fill>
  </fills>
  <borders count="8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/>
      <diagonal/>
    </border>
    <border>
      <left/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/>
      <top style="hair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hair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medium">
        <color indexed="64"/>
      </right>
      <top style="hair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hair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 style="thin">
        <color indexed="64"/>
      </top>
      <bottom style="hair">
        <color indexed="64"/>
      </bottom>
      <diagonal/>
    </border>
    <border>
      <left style="thin">
        <color indexed="64"/>
      </left>
      <right style="medium">
        <color indexed="64"/>
      </right>
      <top/>
      <bottom style="hair">
        <color indexed="64"/>
      </bottom>
      <diagonal/>
    </border>
    <border>
      <left style="medium">
        <color indexed="64"/>
      </left>
      <right style="thin">
        <color indexed="64"/>
      </right>
      <top/>
      <bottom style="hair">
        <color indexed="64"/>
      </bottom>
      <diagonal/>
    </border>
    <border>
      <left style="medium">
        <color indexed="64"/>
      </left>
      <right/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medium">
        <color indexed="64"/>
      </right>
      <top/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hair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medium">
        <color indexed="64"/>
      </bottom>
      <diagonal/>
    </border>
    <border>
      <left style="medium">
        <color indexed="64"/>
      </left>
      <right/>
      <top style="hair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</borders>
  <cellStyleXfs count="6">
    <xf numFmtId="0" fontId="0" fillId="0" borderId="0"/>
    <xf numFmtId="44" fontId="1" fillId="0" borderId="0" applyFont="0" applyFill="0" applyBorder="0" applyAlignment="0" applyProtection="0"/>
    <xf numFmtId="0" fontId="2" fillId="2" borderId="0" applyNumberFormat="0" applyBorder="0" applyAlignment="0" applyProtection="0"/>
    <xf numFmtId="0" fontId="12" fillId="0" borderId="0"/>
    <xf numFmtId="0" fontId="1" fillId="0" borderId="0"/>
    <xf numFmtId="44" fontId="1" fillId="0" borderId="0" applyFont="0" applyFill="0" applyBorder="0" applyAlignment="0" applyProtection="0"/>
  </cellStyleXfs>
  <cellXfs count="338">
    <xf numFmtId="0" fontId="0" fillId="0" borderId="0" xfId="0"/>
    <xf numFmtId="165" fontId="4" fillId="0" borderId="1" xfId="2" applyNumberFormat="1" applyFont="1" applyFill="1" applyBorder="1" applyAlignment="1">
      <alignment horizontal="center" vertical="center"/>
    </xf>
    <xf numFmtId="0" fontId="4" fillId="0" borderId="1" xfId="2" applyFont="1" applyFill="1" applyBorder="1" applyAlignment="1">
      <alignment horizontal="center" vertical="center" wrapText="1"/>
    </xf>
    <xf numFmtId="165" fontId="4" fillId="0" borderId="1" xfId="2" applyNumberFormat="1" applyFont="1" applyFill="1" applyBorder="1" applyAlignment="1">
      <alignment horizontal="center" vertical="center" wrapText="1"/>
    </xf>
    <xf numFmtId="165" fontId="4" fillId="3" borderId="1" xfId="2" applyNumberFormat="1" applyFont="1" applyFill="1" applyBorder="1" applyAlignment="1">
      <alignment horizontal="center" vertical="center"/>
    </xf>
    <xf numFmtId="165" fontId="4" fillId="3" borderId="1" xfId="2" applyNumberFormat="1" applyFont="1" applyFill="1" applyBorder="1" applyAlignment="1">
      <alignment horizontal="center" vertical="center" wrapText="1"/>
    </xf>
    <xf numFmtId="0" fontId="4" fillId="0" borderId="1" xfId="2" applyFont="1" applyFill="1" applyBorder="1" applyAlignment="1">
      <alignment horizontal="center" vertical="top" wrapText="1"/>
    </xf>
    <xf numFmtId="0" fontId="3" fillId="0" borderId="16" xfId="0" applyFont="1" applyBorder="1" applyAlignment="1">
      <alignment horizontal="center" vertical="center" wrapText="1"/>
    </xf>
    <xf numFmtId="0" fontId="3" fillId="0" borderId="17" xfId="0" applyFont="1" applyBorder="1" applyAlignment="1">
      <alignment horizontal="center" vertical="center" wrapText="1"/>
    </xf>
    <xf numFmtId="0" fontId="3" fillId="0" borderId="18" xfId="0" applyFont="1" applyBorder="1" applyAlignment="1">
      <alignment horizontal="center" vertical="center" wrapText="1"/>
    </xf>
    <xf numFmtId="0" fontId="4" fillId="0" borderId="22" xfId="0" applyFont="1" applyBorder="1" applyAlignment="1">
      <alignment horizontal="center" vertical="center"/>
    </xf>
    <xf numFmtId="0" fontId="4" fillId="0" borderId="23" xfId="0" applyFont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44" fontId="4" fillId="0" borderId="24" xfId="1" applyFont="1" applyFill="1" applyBorder="1" applyAlignment="1">
      <alignment horizontal="center" vertical="center"/>
    </xf>
    <xf numFmtId="0" fontId="4" fillId="0" borderId="35" xfId="0" applyFont="1" applyBorder="1" applyAlignment="1">
      <alignment horizontal="center" vertical="center"/>
    </xf>
    <xf numFmtId="0" fontId="3" fillId="0" borderId="18" xfId="0" applyFont="1" applyBorder="1" applyAlignment="1">
      <alignment horizontal="center" vertical="center"/>
    </xf>
    <xf numFmtId="38" fontId="3" fillId="0" borderId="18" xfId="0" applyNumberFormat="1" applyFont="1" applyBorder="1" applyAlignment="1">
      <alignment horizontal="center" vertical="center"/>
    </xf>
    <xf numFmtId="38" fontId="4" fillId="0" borderId="22" xfId="0" applyNumberFormat="1" applyFont="1" applyBorder="1" applyAlignment="1">
      <alignment horizontal="center" vertical="center"/>
    </xf>
    <xf numFmtId="44" fontId="4" fillId="0" borderId="22" xfId="1" applyFont="1" applyFill="1" applyBorder="1" applyAlignment="1">
      <alignment horizontal="right" vertical="center"/>
    </xf>
    <xf numFmtId="38" fontId="4" fillId="0" borderId="1" xfId="0" applyNumberFormat="1" applyFont="1" applyBorder="1" applyAlignment="1">
      <alignment horizontal="center" vertical="center"/>
    </xf>
    <xf numFmtId="44" fontId="4" fillId="0" borderId="1" xfId="1" applyFont="1" applyFill="1" applyBorder="1" applyAlignment="1">
      <alignment horizontal="right" vertical="center"/>
    </xf>
    <xf numFmtId="8" fontId="4" fillId="0" borderId="1" xfId="1" applyNumberFormat="1" applyFont="1" applyFill="1" applyBorder="1" applyAlignment="1">
      <alignment horizontal="right" vertical="center"/>
    </xf>
    <xf numFmtId="0" fontId="3" fillId="0" borderId="20" xfId="0" applyFont="1" applyBorder="1" applyAlignment="1">
      <alignment horizontal="center" vertical="center"/>
    </xf>
    <xf numFmtId="0" fontId="3" fillId="0" borderId="18" xfId="0" applyFont="1" applyBorder="1" applyAlignment="1">
      <alignment vertical="center"/>
    </xf>
    <xf numFmtId="0" fontId="4" fillId="0" borderId="22" xfId="0" applyFont="1" applyBorder="1" applyAlignment="1">
      <alignment vertical="center"/>
    </xf>
    <xf numFmtId="10" fontId="4" fillId="0" borderId="22" xfId="0" applyNumberFormat="1" applyFont="1" applyBorder="1" applyAlignment="1">
      <alignment horizontal="center" vertical="center"/>
    </xf>
    <xf numFmtId="0" fontId="4" fillId="0" borderId="1" xfId="0" applyFont="1" applyBorder="1" applyAlignment="1">
      <alignment vertical="center"/>
    </xf>
    <xf numFmtId="10" fontId="4" fillId="0" borderId="1" xfId="0" applyNumberFormat="1" applyFont="1" applyBorder="1" applyAlignment="1">
      <alignment horizontal="center" vertical="center"/>
    </xf>
    <xf numFmtId="0" fontId="4" fillId="0" borderId="1" xfId="0" applyFont="1" applyBorder="1" applyAlignment="1">
      <alignment vertical="center" wrapText="1"/>
    </xf>
    <xf numFmtId="0" fontId="3" fillId="0" borderId="23" xfId="0" applyFont="1" applyBorder="1" applyAlignment="1">
      <alignment horizontal="center" vertical="center"/>
    </xf>
    <xf numFmtId="38" fontId="3" fillId="0" borderId="71" xfId="0" applyNumberFormat="1" applyFont="1" applyBorder="1" applyAlignment="1">
      <alignment horizontal="center" vertical="center" wrapText="1"/>
    </xf>
    <xf numFmtId="167" fontId="3" fillId="0" borderId="71" xfId="0" applyNumberFormat="1" applyFont="1" applyBorder="1" applyAlignment="1">
      <alignment horizontal="center" vertical="center" wrapText="1"/>
    </xf>
    <xf numFmtId="167" fontId="4" fillId="0" borderId="22" xfId="0" applyNumberFormat="1" applyFont="1" applyBorder="1" applyAlignment="1">
      <alignment horizontal="right" vertical="center"/>
    </xf>
    <xf numFmtId="44" fontId="4" fillId="0" borderId="22" xfId="1" applyFont="1" applyBorder="1" applyAlignment="1">
      <alignment horizontal="right" vertical="center"/>
    </xf>
    <xf numFmtId="167" fontId="4" fillId="0" borderId="1" xfId="0" applyNumberFormat="1" applyFont="1" applyBorder="1" applyAlignment="1">
      <alignment horizontal="right" vertical="center"/>
    </xf>
    <xf numFmtId="44" fontId="4" fillId="0" borderId="1" xfId="1" applyFont="1" applyBorder="1" applyAlignment="1">
      <alignment horizontal="right" vertical="center"/>
    </xf>
    <xf numFmtId="0" fontId="4" fillId="0" borderId="75" xfId="0" applyFont="1" applyBorder="1" applyAlignment="1">
      <alignment horizontal="center" vertical="center"/>
    </xf>
    <xf numFmtId="0" fontId="9" fillId="0" borderId="23" xfId="0" applyFont="1" applyBorder="1" applyAlignment="1">
      <alignment horizontal="center" vertical="center"/>
    </xf>
    <xf numFmtId="0" fontId="10" fillId="0" borderId="23" xfId="0" applyFont="1" applyBorder="1" applyAlignment="1">
      <alignment horizontal="center" vertical="center"/>
    </xf>
    <xf numFmtId="0" fontId="4" fillId="0" borderId="0" xfId="0" applyFont="1" applyAlignment="1">
      <alignment horizontal="left" vertical="center"/>
    </xf>
    <xf numFmtId="38" fontId="4" fillId="0" borderId="0" xfId="0" applyNumberFormat="1" applyFont="1" applyAlignment="1">
      <alignment horizontal="left" vertical="center"/>
    </xf>
    <xf numFmtId="167" fontId="4" fillId="0" borderId="0" xfId="0" applyNumberFormat="1" applyFont="1" applyAlignment="1">
      <alignment horizontal="left" vertical="center"/>
    </xf>
    <xf numFmtId="44" fontId="4" fillId="0" borderId="24" xfId="1" applyFont="1" applyFill="1" applyBorder="1" applyAlignment="1">
      <alignment horizontal="right" vertical="center"/>
    </xf>
    <xf numFmtId="0" fontId="4" fillId="0" borderId="0" xfId="0" applyFont="1" applyAlignment="1">
      <alignment vertical="center"/>
    </xf>
    <xf numFmtId="0" fontId="4" fillId="0" borderId="24" xfId="0" applyFont="1" applyBorder="1" applyAlignment="1">
      <alignment horizontal="right" vertical="center"/>
    </xf>
    <xf numFmtId="0" fontId="3" fillId="0" borderId="31" xfId="0" applyFont="1" applyBorder="1" applyAlignment="1">
      <alignment horizontal="center" vertical="center"/>
    </xf>
    <xf numFmtId="0" fontId="4" fillId="0" borderId="32" xfId="0" applyFont="1" applyBorder="1" applyAlignment="1">
      <alignment vertical="center"/>
    </xf>
    <xf numFmtId="0" fontId="4" fillId="0" borderId="33" xfId="0" applyFont="1" applyBorder="1" applyAlignment="1">
      <alignment horizontal="right" vertical="center"/>
    </xf>
    <xf numFmtId="0" fontId="3" fillId="0" borderId="45" xfId="0" applyFont="1" applyBorder="1" applyAlignment="1">
      <alignment horizontal="center" vertical="center" wrapText="1"/>
    </xf>
    <xf numFmtId="38" fontId="4" fillId="0" borderId="75" xfId="0" applyNumberFormat="1" applyFont="1" applyBorder="1" applyAlignment="1">
      <alignment horizontal="center" vertical="center"/>
    </xf>
    <xf numFmtId="44" fontId="4" fillId="0" borderId="75" xfId="1" applyFont="1" applyBorder="1" applyAlignment="1">
      <alignment horizontal="right" vertical="center"/>
    </xf>
    <xf numFmtId="38" fontId="4" fillId="0" borderId="0" xfId="0" applyNumberFormat="1" applyFont="1" applyAlignment="1">
      <alignment horizontal="center" vertical="center"/>
    </xf>
    <xf numFmtId="167" fontId="4" fillId="0" borderId="0" xfId="0" applyNumberFormat="1" applyFont="1" applyAlignment="1">
      <alignment horizontal="center" vertical="center"/>
    </xf>
    <xf numFmtId="0" fontId="4" fillId="0" borderId="24" xfId="0" applyFont="1" applyBorder="1" applyAlignment="1">
      <alignment vertical="center"/>
    </xf>
    <xf numFmtId="0" fontId="3" fillId="0" borderId="32" xfId="0" applyFont="1" applyBorder="1" applyAlignment="1">
      <alignment horizontal="center" vertical="center"/>
    </xf>
    <xf numFmtId="38" fontId="4" fillId="0" borderId="32" xfId="0" applyNumberFormat="1" applyFont="1" applyBorder="1" applyAlignment="1">
      <alignment horizontal="center" vertical="center"/>
    </xf>
    <xf numFmtId="38" fontId="3" fillId="0" borderId="32" xfId="0" applyNumberFormat="1" applyFont="1" applyBorder="1" applyAlignment="1">
      <alignment horizontal="center" vertical="center"/>
    </xf>
    <xf numFmtId="167" fontId="3" fillId="0" borderId="32" xfId="0" applyNumberFormat="1" applyFont="1" applyBorder="1" applyAlignment="1">
      <alignment horizontal="center" vertical="center"/>
    </xf>
    <xf numFmtId="44" fontId="4" fillId="0" borderId="33" xfId="1" applyFont="1" applyFill="1" applyBorder="1" applyAlignment="1">
      <alignment horizontal="center" vertical="center"/>
    </xf>
    <xf numFmtId="38" fontId="3" fillId="0" borderId="18" xfId="0" applyNumberFormat="1" applyFont="1" applyBorder="1" applyAlignment="1">
      <alignment horizontal="center" vertical="center" wrapText="1"/>
    </xf>
    <xf numFmtId="167" fontId="3" fillId="0" borderId="18" xfId="0" applyNumberFormat="1" applyFont="1" applyBorder="1" applyAlignment="1">
      <alignment horizontal="center" vertical="center" wrapText="1"/>
    </xf>
    <xf numFmtId="0" fontId="3" fillId="0" borderId="22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top"/>
    </xf>
    <xf numFmtId="0" fontId="3" fillId="0" borderId="77" xfId="0" applyFont="1" applyBorder="1" applyAlignment="1">
      <alignment horizontal="center"/>
    </xf>
    <xf numFmtId="0" fontId="4" fillId="0" borderId="22" xfId="0" applyFont="1" applyBorder="1" applyAlignment="1">
      <alignment horizontal="center"/>
    </xf>
    <xf numFmtId="168" fontId="4" fillId="0" borderId="22" xfId="0" applyNumberFormat="1" applyFont="1" applyBorder="1" applyAlignment="1">
      <alignment horizontal="center"/>
    </xf>
    <xf numFmtId="0" fontId="4" fillId="0" borderId="1" xfId="0" applyFont="1" applyBorder="1" applyAlignment="1">
      <alignment horizontal="center"/>
    </xf>
    <xf numFmtId="168" fontId="4" fillId="0" borderId="1" xfId="0" applyNumberFormat="1" applyFont="1" applyBorder="1" applyAlignment="1">
      <alignment horizontal="center"/>
    </xf>
    <xf numFmtId="0" fontId="4" fillId="0" borderId="31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44" fontId="4" fillId="0" borderId="22" xfId="1" applyFont="1" applyFill="1" applyBorder="1" applyAlignment="1">
      <alignment horizontal="center" vertical="center"/>
    </xf>
    <xf numFmtId="44" fontId="4" fillId="0" borderId="1" xfId="1" applyFont="1" applyFill="1" applyBorder="1" applyAlignment="1">
      <alignment horizontal="center" vertical="center"/>
    </xf>
    <xf numFmtId="0" fontId="3" fillId="3" borderId="0" xfId="3" applyFont="1" applyFill="1" applyAlignment="1">
      <alignment vertical="center"/>
    </xf>
    <xf numFmtId="167" fontId="13" fillId="3" borderId="0" xfId="4" applyNumberFormat="1" applyFont="1" applyFill="1" applyAlignment="1">
      <alignment vertical="center"/>
    </xf>
    <xf numFmtId="0" fontId="14" fillId="3" borderId="0" xfId="4" applyFont="1" applyFill="1"/>
    <xf numFmtId="167" fontId="4" fillId="3" borderId="0" xfId="4" applyNumberFormat="1" applyFont="1" applyFill="1" applyAlignment="1">
      <alignment vertical="center"/>
    </xf>
    <xf numFmtId="0" fontId="14" fillId="0" borderId="0" xfId="4" applyFont="1"/>
    <xf numFmtId="3" fontId="3" fillId="0" borderId="22" xfId="2" applyNumberFormat="1" applyFont="1" applyFill="1" applyBorder="1" applyAlignment="1">
      <alignment horizontal="center" vertical="center"/>
    </xf>
    <xf numFmtId="3" fontId="3" fillId="0" borderId="22" xfId="2" applyNumberFormat="1" applyFont="1" applyFill="1" applyBorder="1" applyAlignment="1">
      <alignment horizontal="center" vertical="center" wrapText="1"/>
    </xf>
    <xf numFmtId="166" fontId="3" fillId="0" borderId="22" xfId="2" applyNumberFormat="1" applyFont="1" applyFill="1" applyBorder="1" applyAlignment="1">
      <alignment horizontal="center" vertical="center" wrapText="1"/>
    </xf>
    <xf numFmtId="165" fontId="3" fillId="0" borderId="22" xfId="2" applyNumberFormat="1" applyFont="1" applyFill="1" applyBorder="1" applyAlignment="1">
      <alignment horizontal="center" vertical="center"/>
    </xf>
    <xf numFmtId="167" fontId="13" fillId="0" borderId="0" xfId="4" applyNumberFormat="1" applyFont="1" applyAlignment="1">
      <alignment vertical="center"/>
    </xf>
    <xf numFmtId="166" fontId="4" fillId="3" borderId="1" xfId="5" applyNumberFormat="1" applyFont="1" applyFill="1" applyBorder="1" applyAlignment="1">
      <alignment horizontal="center" vertical="center" wrapText="1"/>
    </xf>
    <xf numFmtId="164" fontId="4" fillId="3" borderId="1" xfId="5" applyNumberFormat="1" applyFont="1" applyFill="1" applyBorder="1" applyAlignment="1">
      <alignment horizontal="center" vertical="center"/>
    </xf>
    <xf numFmtId="165" fontId="14" fillId="0" borderId="1" xfId="4" applyNumberFormat="1" applyFont="1" applyBorder="1"/>
    <xf numFmtId="165" fontId="14" fillId="0" borderId="1" xfId="4" applyNumberFormat="1" applyFont="1" applyBorder="1" applyAlignment="1">
      <alignment horizontal="center" vertical="center"/>
    </xf>
    <xf numFmtId="166" fontId="4" fillId="0" borderId="1" xfId="2" applyNumberFormat="1" applyFont="1" applyFill="1" applyBorder="1" applyAlignment="1">
      <alignment horizontal="center" vertical="center" wrapText="1"/>
    </xf>
    <xf numFmtId="164" fontId="4" fillId="0" borderId="1" xfId="5" applyNumberFormat="1" applyFont="1" applyFill="1" applyBorder="1" applyAlignment="1">
      <alignment horizontal="center" vertical="center"/>
    </xf>
    <xf numFmtId="0" fontId="14" fillId="0" borderId="1" xfId="4" applyFont="1" applyBorder="1" applyAlignment="1">
      <alignment horizontal="center" vertical="center" wrapText="1"/>
    </xf>
    <xf numFmtId="0" fontId="13" fillId="3" borderId="0" xfId="4" applyFont="1" applyFill="1"/>
    <xf numFmtId="167" fontId="13" fillId="3" borderId="0" xfId="4" applyNumberFormat="1" applyFont="1" applyFill="1" applyAlignment="1">
      <alignment horizontal="center" vertical="center"/>
    </xf>
    <xf numFmtId="166" fontId="4" fillId="0" borderId="1" xfId="5" applyNumberFormat="1" applyFont="1" applyFill="1" applyBorder="1" applyAlignment="1">
      <alignment horizontal="center" vertical="center" wrapText="1"/>
    </xf>
    <xf numFmtId="166" fontId="4" fillId="3" borderId="1" xfId="2" applyNumberFormat="1" applyFont="1" applyFill="1" applyBorder="1" applyAlignment="1">
      <alignment horizontal="center" vertical="center" wrapText="1"/>
    </xf>
    <xf numFmtId="0" fontId="14" fillId="3" borderId="0" xfId="4" applyFont="1" applyFill="1" applyAlignment="1">
      <alignment vertical="center" wrapText="1"/>
    </xf>
    <xf numFmtId="166" fontId="14" fillId="3" borderId="0" xfId="4" applyNumberFormat="1" applyFont="1" applyFill="1" applyAlignment="1">
      <alignment vertical="center" wrapText="1"/>
    </xf>
    <xf numFmtId="165" fontId="14" fillId="3" borderId="0" xfId="4" applyNumberFormat="1" applyFont="1" applyFill="1"/>
    <xf numFmtId="0" fontId="14" fillId="3" borderId="0" xfId="4" applyFont="1" applyFill="1" applyAlignment="1">
      <alignment vertical="center"/>
    </xf>
    <xf numFmtId="0" fontId="14" fillId="0" borderId="0" xfId="4" applyFont="1" applyAlignment="1">
      <alignment vertical="center"/>
    </xf>
    <xf numFmtId="0" fontId="14" fillId="0" borderId="0" xfId="4" applyFont="1" applyAlignment="1">
      <alignment vertical="center" wrapText="1"/>
    </xf>
    <xf numFmtId="166" fontId="14" fillId="0" borderId="0" xfId="4" applyNumberFormat="1" applyFont="1" applyAlignment="1">
      <alignment vertical="center" wrapText="1"/>
    </xf>
    <xf numFmtId="165" fontId="14" fillId="0" borderId="0" xfId="4" applyNumberFormat="1" applyFont="1"/>
    <xf numFmtId="0" fontId="3" fillId="0" borderId="20" xfId="0" applyFont="1" applyBorder="1" applyAlignment="1">
      <alignment horizontal="center" vertical="center" wrapText="1"/>
    </xf>
    <xf numFmtId="0" fontId="4" fillId="0" borderId="23" xfId="0" applyFont="1" applyBorder="1" applyAlignment="1">
      <alignment horizontal="center" vertical="center"/>
    </xf>
    <xf numFmtId="44" fontId="4" fillId="0" borderId="24" xfId="1" applyFont="1" applyFill="1" applyBorder="1" applyAlignment="1">
      <alignment horizontal="center" vertical="center"/>
    </xf>
    <xf numFmtId="0" fontId="4" fillId="0" borderId="35" xfId="0" applyFont="1" applyBorder="1" applyAlignment="1">
      <alignment horizontal="center" vertical="center"/>
    </xf>
    <xf numFmtId="0" fontId="3" fillId="0" borderId="23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3" fillId="0" borderId="20" xfId="0" applyFont="1" applyBorder="1" applyAlignment="1">
      <alignment horizontal="center" vertical="center" wrapText="1"/>
    </xf>
    <xf numFmtId="0" fontId="0" fillId="0" borderId="0" xfId="0" applyAlignment="1">
      <alignment vertical="center"/>
    </xf>
    <xf numFmtId="49" fontId="4" fillId="0" borderId="22" xfId="0" applyNumberFormat="1" applyFont="1" applyBorder="1" applyAlignment="1">
      <alignment horizontal="center" vertical="center"/>
    </xf>
    <xf numFmtId="49" fontId="4" fillId="0" borderId="1" xfId="0" applyNumberFormat="1" applyFont="1" applyBorder="1" applyAlignment="1">
      <alignment horizontal="center" vertical="center" wrapText="1"/>
    </xf>
    <xf numFmtId="49" fontId="4" fillId="0" borderId="1" xfId="0" applyNumberFormat="1" applyFont="1" applyBorder="1" applyAlignment="1">
      <alignment horizontal="center" vertical="center"/>
    </xf>
    <xf numFmtId="0" fontId="4" fillId="0" borderId="0" xfId="0" applyFont="1" applyBorder="1" applyAlignment="1">
      <alignment horizontal="center" vertical="center"/>
    </xf>
    <xf numFmtId="38" fontId="4" fillId="0" borderId="0" xfId="0" applyNumberFormat="1" applyFont="1" applyBorder="1" applyAlignment="1">
      <alignment horizontal="center" vertical="center"/>
    </xf>
    <xf numFmtId="167" fontId="4" fillId="0" borderId="0" xfId="0" applyNumberFormat="1" applyFont="1" applyBorder="1" applyAlignment="1">
      <alignment horizontal="center" vertical="center"/>
    </xf>
    <xf numFmtId="0" fontId="4" fillId="0" borderId="0" xfId="0" applyFont="1" applyBorder="1" applyAlignment="1">
      <alignment vertical="center"/>
    </xf>
    <xf numFmtId="0" fontId="4" fillId="0" borderId="33" xfId="0" applyFont="1" applyBorder="1" applyAlignment="1">
      <alignment vertical="center"/>
    </xf>
    <xf numFmtId="0" fontId="4" fillId="0" borderId="0" xfId="4" applyFont="1"/>
    <xf numFmtId="0" fontId="4" fillId="3" borderId="0" xfId="4" applyFont="1" applyFill="1"/>
    <xf numFmtId="0" fontId="4" fillId="0" borderId="1" xfId="2" applyFont="1" applyFill="1" applyBorder="1" applyAlignment="1">
      <alignment vertical="center" wrapText="1"/>
    </xf>
    <xf numFmtId="0" fontId="4" fillId="0" borderId="1" xfId="2" applyFont="1" applyFill="1" applyBorder="1" applyAlignment="1">
      <alignment vertical="center"/>
    </xf>
    <xf numFmtId="0" fontId="4" fillId="3" borderId="1" xfId="2" applyFont="1" applyFill="1" applyBorder="1" applyAlignment="1">
      <alignment vertical="center" wrapText="1"/>
    </xf>
    <xf numFmtId="0" fontId="4" fillId="3" borderId="0" xfId="2" applyFont="1" applyFill="1" applyBorder="1" applyAlignment="1">
      <alignment vertical="center" wrapText="1"/>
    </xf>
    <xf numFmtId="0" fontId="4" fillId="0" borderId="1" xfId="4" applyFont="1" applyBorder="1" applyAlignment="1">
      <alignment horizontal="center" vertical="center"/>
    </xf>
    <xf numFmtId="0" fontId="4" fillId="0" borderId="22" xfId="4" applyFont="1" applyBorder="1"/>
    <xf numFmtId="0" fontId="15" fillId="0" borderId="1" xfId="4" applyFont="1" applyBorder="1" applyAlignment="1">
      <alignment horizontal="center" vertical="center" wrapText="1"/>
    </xf>
    <xf numFmtId="166" fontId="15" fillId="0" borderId="1" xfId="4" applyNumberFormat="1" applyFont="1" applyBorder="1" applyAlignment="1">
      <alignment horizontal="center" vertical="center" wrapText="1"/>
    </xf>
    <xf numFmtId="38" fontId="3" fillId="0" borderId="16" xfId="0" applyNumberFormat="1" applyFont="1" applyBorder="1" applyAlignment="1">
      <alignment horizontal="center" vertical="center" wrapText="1"/>
    </xf>
    <xf numFmtId="167" fontId="3" fillId="0" borderId="16" xfId="0" applyNumberFormat="1" applyFont="1" applyBorder="1" applyAlignment="1">
      <alignment horizontal="center" vertical="center" wrapText="1"/>
    </xf>
    <xf numFmtId="0" fontId="3" fillId="3" borderId="5" xfId="0" applyFont="1" applyFill="1" applyBorder="1" applyAlignment="1">
      <alignment horizontal="center" vertical="center"/>
    </xf>
    <xf numFmtId="0" fontId="3" fillId="3" borderId="6" xfId="0" applyFont="1" applyFill="1" applyBorder="1" applyAlignment="1">
      <alignment horizontal="center" vertical="center"/>
    </xf>
    <xf numFmtId="0" fontId="3" fillId="3" borderId="7" xfId="0" applyFont="1" applyFill="1" applyBorder="1" applyAlignment="1">
      <alignment horizontal="center" vertical="center"/>
    </xf>
    <xf numFmtId="0" fontId="3" fillId="3" borderId="8" xfId="0" applyFont="1" applyFill="1" applyBorder="1" applyAlignment="1">
      <alignment horizontal="center" vertical="center"/>
    </xf>
    <xf numFmtId="0" fontId="3" fillId="3" borderId="9" xfId="0" applyFont="1" applyFill="1" applyBorder="1" applyAlignment="1">
      <alignment horizontal="center" vertical="center"/>
    </xf>
    <xf numFmtId="0" fontId="3" fillId="3" borderId="10" xfId="0" applyFont="1" applyFill="1" applyBorder="1" applyAlignment="1">
      <alignment horizontal="center" vertical="center"/>
    </xf>
    <xf numFmtId="0" fontId="3" fillId="0" borderId="19" xfId="0" applyFont="1" applyBorder="1" applyAlignment="1">
      <alignment horizontal="center" vertical="center"/>
    </xf>
    <xf numFmtId="0" fontId="3" fillId="0" borderId="71" xfId="0" applyFont="1" applyBorder="1" applyAlignment="1">
      <alignment horizontal="center" vertical="center"/>
    </xf>
    <xf numFmtId="0" fontId="3" fillId="0" borderId="17" xfId="0" applyFont="1" applyBorder="1" applyAlignment="1">
      <alignment horizontal="center" vertical="center"/>
    </xf>
    <xf numFmtId="0" fontId="3" fillId="0" borderId="11" xfId="0" applyFont="1" applyBorder="1" applyAlignment="1">
      <alignment horizontal="center" vertical="center" wrapText="1"/>
    </xf>
    <xf numFmtId="0" fontId="3" fillId="0" borderId="8" xfId="0" applyFont="1" applyBorder="1" applyAlignment="1">
      <alignment horizontal="center" vertical="center" wrapText="1"/>
    </xf>
    <xf numFmtId="0" fontId="3" fillId="0" borderId="12" xfId="0" applyFont="1" applyBorder="1" applyAlignment="1">
      <alignment horizontal="center" vertical="center" wrapText="1"/>
    </xf>
    <xf numFmtId="0" fontId="3" fillId="0" borderId="9" xfId="0" applyFont="1" applyBorder="1" applyAlignment="1">
      <alignment horizontal="center" vertical="center" wrapText="1"/>
    </xf>
    <xf numFmtId="0" fontId="3" fillId="0" borderId="13" xfId="0" applyFont="1" applyBorder="1" applyAlignment="1">
      <alignment horizontal="center" vertical="center" wrapText="1"/>
    </xf>
    <xf numFmtId="0" fontId="3" fillId="0" borderId="16" xfId="0" applyFont="1" applyBorder="1" applyAlignment="1">
      <alignment horizontal="center" vertical="center" wrapText="1"/>
    </xf>
    <xf numFmtId="0" fontId="3" fillId="0" borderId="10" xfId="0" applyFont="1" applyBorder="1" applyAlignment="1">
      <alignment horizontal="center" vertical="center" wrapText="1"/>
    </xf>
    <xf numFmtId="0" fontId="3" fillId="0" borderId="14" xfId="0" applyFont="1" applyBorder="1" applyAlignment="1">
      <alignment horizontal="center" vertical="center" wrapText="1"/>
    </xf>
    <xf numFmtId="0" fontId="3" fillId="0" borderId="17" xfId="0" applyFont="1" applyBorder="1" applyAlignment="1">
      <alignment horizontal="center" vertical="center" wrapText="1"/>
    </xf>
    <xf numFmtId="0" fontId="3" fillId="0" borderId="18" xfId="0" applyFont="1" applyBorder="1" applyAlignment="1">
      <alignment horizontal="center" vertical="center" wrapText="1"/>
    </xf>
    <xf numFmtId="0" fontId="3" fillId="0" borderId="19" xfId="0" applyFont="1" applyBorder="1" applyAlignment="1">
      <alignment horizontal="center" vertical="center" wrapText="1"/>
    </xf>
    <xf numFmtId="0" fontId="3" fillId="0" borderId="15" xfId="0" applyFont="1" applyBorder="1" applyAlignment="1">
      <alignment horizontal="center" vertical="center" wrapText="1"/>
    </xf>
    <xf numFmtId="0" fontId="3" fillId="0" borderId="20" xfId="0" applyFont="1" applyBorder="1" applyAlignment="1">
      <alignment horizontal="center" vertical="center" wrapText="1"/>
    </xf>
    <xf numFmtId="0" fontId="4" fillId="0" borderId="21" xfId="0" applyFont="1" applyBorder="1" applyAlignment="1">
      <alignment horizontal="center" vertical="center"/>
    </xf>
    <xf numFmtId="0" fontId="4" fillId="0" borderId="26" xfId="0" applyFont="1" applyBorder="1" applyAlignment="1">
      <alignment horizontal="center" vertical="center"/>
    </xf>
    <xf numFmtId="0" fontId="4" fillId="0" borderId="28" xfId="0" applyFont="1" applyBorder="1" applyAlignment="1">
      <alignment horizontal="center" vertical="center"/>
    </xf>
    <xf numFmtId="0" fontId="4" fillId="0" borderId="30" xfId="0" applyFont="1" applyBorder="1" applyAlignment="1">
      <alignment horizontal="center" vertical="center"/>
    </xf>
    <xf numFmtId="0" fontId="4" fillId="0" borderId="23" xfId="0" applyFont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4" fillId="0" borderId="24" xfId="0" applyFont="1" applyBorder="1" applyAlignment="1">
      <alignment horizontal="center" vertical="center"/>
    </xf>
    <xf numFmtId="0" fontId="4" fillId="0" borderId="31" xfId="0" applyFont="1" applyBorder="1" applyAlignment="1">
      <alignment horizontal="center" vertical="center"/>
    </xf>
    <xf numFmtId="0" fontId="4" fillId="0" borderId="32" xfId="0" applyFont="1" applyBorder="1" applyAlignment="1">
      <alignment horizontal="center" vertical="center"/>
    </xf>
    <xf numFmtId="0" fontId="4" fillId="0" borderId="33" xfId="0" applyFont="1" applyBorder="1" applyAlignment="1">
      <alignment horizontal="center" vertical="center"/>
    </xf>
    <xf numFmtId="44" fontId="4" fillId="0" borderId="25" xfId="1" applyFont="1" applyBorder="1" applyAlignment="1">
      <alignment horizontal="center" vertical="center" wrapText="1"/>
    </xf>
    <xf numFmtId="44" fontId="4" fillId="0" borderId="27" xfId="1" applyFont="1" applyBorder="1" applyAlignment="1">
      <alignment horizontal="center" vertical="center" wrapText="1"/>
    </xf>
    <xf numFmtId="44" fontId="4" fillId="0" borderId="29" xfId="1" applyFont="1" applyBorder="1" applyAlignment="1">
      <alignment horizontal="center" vertical="center" wrapText="1"/>
    </xf>
    <xf numFmtId="44" fontId="4" fillId="0" borderId="34" xfId="1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/>
    </xf>
    <xf numFmtId="44" fontId="4" fillId="0" borderId="24" xfId="1" applyFont="1" applyFill="1" applyBorder="1" applyAlignment="1">
      <alignment horizontal="center" vertical="center"/>
    </xf>
    <xf numFmtId="0" fontId="4" fillId="0" borderId="35" xfId="0" applyFont="1" applyBorder="1" applyAlignment="1">
      <alignment horizontal="center" vertical="center"/>
    </xf>
    <xf numFmtId="0" fontId="4" fillId="0" borderId="36" xfId="0" applyFont="1" applyBorder="1" applyAlignment="1">
      <alignment horizontal="center" vertical="center"/>
    </xf>
    <xf numFmtId="0" fontId="4" fillId="0" borderId="37" xfId="0" applyFont="1" applyBorder="1" applyAlignment="1">
      <alignment horizontal="center" vertical="center"/>
    </xf>
    <xf numFmtId="44" fontId="4" fillId="0" borderId="37" xfId="1" applyFont="1" applyBorder="1" applyAlignment="1">
      <alignment horizontal="center" vertical="center"/>
    </xf>
    <xf numFmtId="44" fontId="4" fillId="0" borderId="24" xfId="1" applyFont="1" applyBorder="1" applyAlignment="1">
      <alignment horizontal="center" vertical="center"/>
    </xf>
    <xf numFmtId="44" fontId="4" fillId="0" borderId="33" xfId="1" applyFont="1" applyBorder="1" applyAlignment="1">
      <alignment horizontal="center" vertical="center"/>
    </xf>
    <xf numFmtId="49" fontId="4" fillId="0" borderId="2" xfId="0" applyNumberFormat="1" applyFont="1" applyBorder="1" applyAlignment="1">
      <alignment horizontal="justify" vertical="center" wrapText="1"/>
    </xf>
    <xf numFmtId="49" fontId="4" fillId="0" borderId="3" xfId="0" applyNumberFormat="1" applyFont="1" applyBorder="1" applyAlignment="1">
      <alignment horizontal="justify" vertical="center" wrapText="1"/>
    </xf>
    <xf numFmtId="49" fontId="4" fillId="0" borderId="4" xfId="0" applyNumberFormat="1" applyFont="1" applyBorder="1" applyAlignment="1">
      <alignment horizontal="justify" vertical="center" wrapText="1"/>
    </xf>
    <xf numFmtId="0" fontId="3" fillId="0" borderId="18" xfId="0" applyFont="1" applyBorder="1" applyAlignment="1">
      <alignment horizontal="center" vertical="center"/>
    </xf>
    <xf numFmtId="0" fontId="4" fillId="0" borderId="18" xfId="0" applyFont="1" applyBorder="1" applyAlignment="1">
      <alignment horizontal="center" vertical="center"/>
    </xf>
    <xf numFmtId="0" fontId="3" fillId="3" borderId="38" xfId="0" applyFont="1" applyFill="1" applyBorder="1" applyAlignment="1">
      <alignment horizontal="center" vertical="center"/>
    </xf>
    <xf numFmtId="0" fontId="3" fillId="3" borderId="39" xfId="0" applyFont="1" applyFill="1" applyBorder="1" applyAlignment="1">
      <alignment horizontal="center" vertical="center"/>
    </xf>
    <xf numFmtId="0" fontId="3" fillId="3" borderId="40" xfId="0" applyFont="1" applyFill="1" applyBorder="1" applyAlignment="1">
      <alignment horizontal="center" vertical="center"/>
    </xf>
    <xf numFmtId="0" fontId="3" fillId="3" borderId="41" xfId="0" applyFont="1" applyFill="1" applyBorder="1" applyAlignment="1">
      <alignment horizontal="center" vertical="center"/>
    </xf>
    <xf numFmtId="0" fontId="3" fillId="3" borderId="13" xfId="0" applyFont="1" applyFill="1" applyBorder="1" applyAlignment="1">
      <alignment horizontal="center" vertical="center"/>
    </xf>
    <xf numFmtId="0" fontId="3" fillId="3" borderId="15" xfId="0" applyFont="1" applyFill="1" applyBorder="1" applyAlignment="1">
      <alignment horizontal="center" vertical="center"/>
    </xf>
    <xf numFmtId="0" fontId="3" fillId="0" borderId="18" xfId="0" applyFont="1" applyBorder="1" applyAlignment="1">
      <alignment horizontal="center" vertical="center" textRotation="90"/>
    </xf>
    <xf numFmtId="0" fontId="3" fillId="0" borderId="38" xfId="0" applyFont="1" applyBorder="1" applyAlignment="1">
      <alignment horizontal="center" vertical="center" wrapText="1"/>
    </xf>
    <xf numFmtId="0" fontId="3" fillId="0" borderId="39" xfId="0" applyFont="1" applyBorder="1" applyAlignment="1">
      <alignment horizontal="center" vertical="center" wrapText="1"/>
    </xf>
    <xf numFmtId="0" fontId="3" fillId="0" borderId="40" xfId="0" applyFont="1" applyBorder="1" applyAlignment="1">
      <alignment horizontal="center" vertical="center" wrapText="1"/>
    </xf>
    <xf numFmtId="0" fontId="3" fillId="0" borderId="42" xfId="0" applyFont="1" applyBorder="1" applyAlignment="1">
      <alignment horizontal="center" vertical="center" wrapText="1"/>
    </xf>
    <xf numFmtId="0" fontId="3" fillId="0" borderId="0" xfId="0" applyFont="1" applyBorder="1" applyAlignment="1">
      <alignment horizontal="center" vertical="center" wrapText="1"/>
    </xf>
    <xf numFmtId="0" fontId="3" fillId="0" borderId="43" xfId="0" applyFont="1" applyBorder="1" applyAlignment="1">
      <alignment horizontal="center" vertical="center" wrapText="1"/>
    </xf>
    <xf numFmtId="0" fontId="3" fillId="0" borderId="41" xfId="0" applyFont="1" applyBorder="1" applyAlignment="1">
      <alignment horizontal="center" vertical="center" wrapText="1"/>
    </xf>
    <xf numFmtId="0" fontId="3" fillId="0" borderId="38" xfId="0" applyFont="1" applyBorder="1" applyAlignment="1">
      <alignment horizontal="center" vertical="center"/>
    </xf>
    <xf numFmtId="0" fontId="3" fillId="0" borderId="39" xfId="0" applyFont="1" applyBorder="1" applyAlignment="1">
      <alignment horizontal="center" vertical="center"/>
    </xf>
    <xf numFmtId="0" fontId="3" fillId="0" borderId="40" xfId="0" applyFont="1" applyBorder="1" applyAlignment="1">
      <alignment horizontal="center" vertical="center"/>
    </xf>
    <xf numFmtId="0" fontId="3" fillId="0" borderId="41" xfId="0" applyFont="1" applyBorder="1" applyAlignment="1">
      <alignment horizontal="center" vertical="center"/>
    </xf>
    <xf numFmtId="0" fontId="3" fillId="0" borderId="13" xfId="0" applyFont="1" applyBorder="1" applyAlignment="1">
      <alignment horizontal="center" vertical="center"/>
    </xf>
    <xf numFmtId="0" fontId="3" fillId="0" borderId="15" xfId="0" applyFont="1" applyBorder="1" applyAlignment="1">
      <alignment horizontal="center" vertical="center"/>
    </xf>
    <xf numFmtId="0" fontId="3" fillId="0" borderId="44" xfId="0" applyFont="1" applyBorder="1" applyAlignment="1">
      <alignment horizontal="center" vertical="center" textRotation="90"/>
    </xf>
    <xf numFmtId="0" fontId="8" fillId="0" borderId="42" xfId="0" applyFont="1" applyBorder="1" applyAlignment="1">
      <alignment horizontal="center" vertical="center" wrapText="1"/>
    </xf>
    <xf numFmtId="0" fontId="8" fillId="0" borderId="0" xfId="0" applyFont="1" applyAlignment="1">
      <alignment horizontal="center" vertical="center" wrapText="1"/>
    </xf>
    <xf numFmtId="0" fontId="8" fillId="0" borderId="43" xfId="0" applyFont="1" applyBorder="1" applyAlignment="1">
      <alignment horizontal="center" vertical="center" wrapText="1"/>
    </xf>
    <xf numFmtId="0" fontId="8" fillId="0" borderId="41" xfId="0" applyFont="1" applyBorder="1" applyAlignment="1">
      <alignment horizontal="center" vertical="center" wrapText="1"/>
    </xf>
    <xf numFmtId="0" fontId="8" fillId="0" borderId="13" xfId="0" applyFont="1" applyBorder="1" applyAlignment="1">
      <alignment horizontal="center" vertical="center" wrapText="1"/>
    </xf>
    <xf numFmtId="0" fontId="8" fillId="0" borderId="15" xfId="0" applyFont="1" applyBorder="1" applyAlignment="1">
      <alignment horizontal="center" vertical="center" wrapText="1"/>
    </xf>
    <xf numFmtId="0" fontId="3" fillId="0" borderId="45" xfId="0" applyFont="1" applyBorder="1" applyAlignment="1">
      <alignment horizontal="center" vertical="center"/>
    </xf>
    <xf numFmtId="0" fontId="3" fillId="0" borderId="16" xfId="0" applyFont="1" applyBorder="1" applyAlignment="1">
      <alignment horizontal="center" vertical="center"/>
    </xf>
    <xf numFmtId="0" fontId="3" fillId="0" borderId="20" xfId="0" applyFont="1" applyBorder="1" applyAlignment="1">
      <alignment horizontal="center" vertical="center"/>
    </xf>
    <xf numFmtId="0" fontId="4" fillId="0" borderId="22" xfId="0" applyFont="1" applyBorder="1" applyAlignment="1">
      <alignment horizontal="center" vertical="center"/>
    </xf>
    <xf numFmtId="0" fontId="6" fillId="0" borderId="1" xfId="0" applyFont="1" applyBorder="1" applyAlignment="1">
      <alignment vertical="top"/>
    </xf>
    <xf numFmtId="0" fontId="8" fillId="0" borderId="45" xfId="0" applyFont="1" applyBorder="1" applyAlignment="1">
      <alignment horizontal="center" vertical="center"/>
    </xf>
    <xf numFmtId="0" fontId="8" fillId="0" borderId="16" xfId="0" applyFont="1" applyBorder="1" applyAlignment="1">
      <alignment horizontal="center" vertical="center"/>
    </xf>
    <xf numFmtId="0" fontId="8" fillId="0" borderId="20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 wrapText="1"/>
    </xf>
    <xf numFmtId="0" fontId="3" fillId="0" borderId="46" xfId="0" applyFont="1" applyBorder="1" applyAlignment="1">
      <alignment horizontal="center" vertical="center"/>
    </xf>
    <xf numFmtId="0" fontId="3" fillId="0" borderId="47" xfId="0" applyFont="1" applyBorder="1" applyAlignment="1">
      <alignment horizontal="center" vertical="center"/>
    </xf>
    <xf numFmtId="0" fontId="3" fillId="0" borderId="48" xfId="0" applyFont="1" applyBorder="1" applyAlignment="1">
      <alignment horizontal="center" vertical="center"/>
    </xf>
    <xf numFmtId="0" fontId="3" fillId="0" borderId="49" xfId="0" applyFont="1" applyBorder="1" applyAlignment="1">
      <alignment horizontal="center" vertical="center"/>
    </xf>
    <xf numFmtId="0" fontId="3" fillId="0" borderId="50" xfId="0" applyFont="1" applyBorder="1" applyAlignment="1">
      <alignment horizontal="center" vertical="center"/>
    </xf>
    <xf numFmtId="0" fontId="3" fillId="0" borderId="38" xfId="0" applyFont="1" applyBorder="1" applyAlignment="1">
      <alignment horizontal="center"/>
    </xf>
    <xf numFmtId="0" fontId="3" fillId="0" borderId="39" xfId="0" applyFont="1" applyBorder="1" applyAlignment="1">
      <alignment horizontal="center"/>
    </xf>
    <xf numFmtId="0" fontId="3" fillId="0" borderId="40" xfId="0" applyFont="1" applyBorder="1" applyAlignment="1">
      <alignment horizontal="center"/>
    </xf>
    <xf numFmtId="0" fontId="3" fillId="0" borderId="41" xfId="0" applyFont="1" applyBorder="1" applyAlignment="1">
      <alignment horizontal="center" vertical="top"/>
    </xf>
    <xf numFmtId="0" fontId="3" fillId="0" borderId="13" xfId="0" applyFont="1" applyBorder="1" applyAlignment="1">
      <alignment horizontal="center" vertical="top"/>
    </xf>
    <xf numFmtId="0" fontId="3" fillId="0" borderId="15" xfId="0" applyFont="1" applyBorder="1" applyAlignment="1">
      <alignment horizontal="center" vertical="top"/>
    </xf>
    <xf numFmtId="4" fontId="4" fillId="0" borderId="51" xfId="0" applyNumberFormat="1" applyFont="1" applyBorder="1" applyAlignment="1">
      <alignment horizontal="center" vertical="center"/>
    </xf>
    <xf numFmtId="0" fontId="4" fillId="0" borderId="52" xfId="0" applyFont="1" applyBorder="1" applyAlignment="1">
      <alignment horizontal="center" vertical="center"/>
    </xf>
    <xf numFmtId="0" fontId="4" fillId="0" borderId="53" xfId="0" applyFont="1" applyBorder="1" applyAlignment="1">
      <alignment horizontal="center" vertical="center"/>
    </xf>
    <xf numFmtId="0" fontId="4" fillId="0" borderId="51" xfId="0" applyFont="1" applyBorder="1" applyAlignment="1">
      <alignment horizontal="center" vertical="center"/>
    </xf>
    <xf numFmtId="4" fontId="4" fillId="0" borderId="54" xfId="0" applyNumberFormat="1" applyFont="1" applyBorder="1" applyAlignment="1">
      <alignment horizontal="center" vertical="center"/>
    </xf>
    <xf numFmtId="0" fontId="4" fillId="0" borderId="55" xfId="0" applyFont="1" applyBorder="1" applyAlignment="1">
      <alignment horizontal="center" vertical="center"/>
    </xf>
    <xf numFmtId="0" fontId="4" fillId="0" borderId="56" xfId="0" applyFont="1" applyBorder="1" applyAlignment="1">
      <alignment horizontal="center" vertical="center"/>
    </xf>
    <xf numFmtId="0" fontId="4" fillId="0" borderId="54" xfId="0" applyFont="1" applyBorder="1" applyAlignment="1">
      <alignment horizontal="center" vertical="center"/>
    </xf>
    <xf numFmtId="39" fontId="4" fillId="0" borderId="54" xfId="0" applyNumberFormat="1" applyFont="1" applyBorder="1" applyAlignment="1">
      <alignment horizontal="center" vertical="center"/>
    </xf>
    <xf numFmtId="39" fontId="4" fillId="0" borderId="55" xfId="0" applyNumberFormat="1" applyFont="1" applyBorder="1" applyAlignment="1">
      <alignment horizontal="center" vertical="center"/>
    </xf>
    <xf numFmtId="39" fontId="4" fillId="0" borderId="56" xfId="0" applyNumberFormat="1" applyFont="1" applyBorder="1" applyAlignment="1">
      <alignment horizontal="center" vertical="center"/>
    </xf>
    <xf numFmtId="39" fontId="4" fillId="0" borderId="57" xfId="0" applyNumberFormat="1" applyFont="1" applyBorder="1" applyAlignment="1">
      <alignment horizontal="center" vertical="center"/>
    </xf>
    <xf numFmtId="39" fontId="4" fillId="0" borderId="58" xfId="0" applyNumberFormat="1" applyFont="1" applyBorder="1" applyAlignment="1">
      <alignment horizontal="center" vertical="center"/>
    </xf>
    <xf numFmtId="39" fontId="4" fillId="0" borderId="59" xfId="0" applyNumberFormat="1" applyFont="1" applyBorder="1" applyAlignment="1">
      <alignment horizontal="center" vertical="center"/>
    </xf>
    <xf numFmtId="0" fontId="4" fillId="0" borderId="57" xfId="0" applyFont="1" applyBorder="1" applyAlignment="1">
      <alignment horizontal="center" vertical="center"/>
    </xf>
    <xf numFmtId="0" fontId="4" fillId="0" borderId="59" xfId="0" applyFont="1" applyBorder="1" applyAlignment="1">
      <alignment horizontal="center" vertical="center"/>
    </xf>
    <xf numFmtId="0" fontId="3" fillId="0" borderId="35" xfId="0" applyFont="1" applyBorder="1" applyAlignment="1">
      <alignment horizontal="center"/>
    </xf>
    <xf numFmtId="0" fontId="3" fillId="0" borderId="36" xfId="0" applyFont="1" applyBorder="1" applyAlignment="1">
      <alignment horizontal="center"/>
    </xf>
    <xf numFmtId="0" fontId="3" fillId="0" borderId="37" xfId="0" applyFont="1" applyBorder="1" applyAlignment="1">
      <alignment horizontal="center"/>
    </xf>
    <xf numFmtId="0" fontId="3" fillId="0" borderId="23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24" xfId="0" applyFont="1" applyBorder="1" applyAlignment="1">
      <alignment horizontal="center" vertical="center"/>
    </xf>
    <xf numFmtId="0" fontId="3" fillId="0" borderId="31" xfId="0" applyFont="1" applyBorder="1" applyAlignment="1">
      <alignment horizontal="center" vertical="top"/>
    </xf>
    <xf numFmtId="0" fontId="3" fillId="0" borderId="32" xfId="0" applyFont="1" applyBorder="1" applyAlignment="1">
      <alignment horizontal="center" vertical="top"/>
    </xf>
    <xf numFmtId="0" fontId="3" fillId="0" borderId="33" xfId="0" applyFont="1" applyBorder="1" applyAlignment="1">
      <alignment horizontal="center" vertical="top"/>
    </xf>
    <xf numFmtId="0" fontId="3" fillId="0" borderId="60" xfId="0" applyFont="1" applyBorder="1" applyAlignment="1">
      <alignment horizontal="center" vertical="center"/>
    </xf>
    <xf numFmtId="0" fontId="3" fillId="0" borderId="61" xfId="0" applyFont="1" applyBorder="1" applyAlignment="1">
      <alignment horizontal="center" vertical="center"/>
    </xf>
    <xf numFmtId="0" fontId="3" fillId="0" borderId="62" xfId="0" applyFont="1" applyBorder="1" applyAlignment="1">
      <alignment horizontal="center" vertical="center"/>
    </xf>
    <xf numFmtId="0" fontId="4" fillId="0" borderId="64" xfId="0" applyFont="1" applyBorder="1" applyAlignment="1">
      <alignment horizontal="center" vertical="center"/>
    </xf>
    <xf numFmtId="0" fontId="3" fillId="0" borderId="63" xfId="0" applyFont="1" applyBorder="1" applyAlignment="1">
      <alignment horizontal="center" vertical="center"/>
    </xf>
    <xf numFmtId="0" fontId="3" fillId="0" borderId="44" xfId="0" applyFont="1" applyBorder="1" applyAlignment="1">
      <alignment horizontal="center" vertical="center"/>
    </xf>
    <xf numFmtId="0" fontId="3" fillId="0" borderId="42" xfId="0" applyFont="1" applyBorder="1" applyAlignment="1">
      <alignment horizontal="center" vertical="center"/>
    </xf>
    <xf numFmtId="0" fontId="4" fillId="0" borderId="67" xfId="0" applyFont="1" applyBorder="1" applyAlignment="1">
      <alignment horizontal="center" vertical="center"/>
    </xf>
    <xf numFmtId="39" fontId="4" fillId="0" borderId="78" xfId="0" applyNumberFormat="1" applyFont="1" applyBorder="1" applyAlignment="1">
      <alignment horizontal="center" vertical="center"/>
    </xf>
    <xf numFmtId="39" fontId="4" fillId="0" borderId="79" xfId="0" applyNumberFormat="1" applyFont="1" applyBorder="1" applyAlignment="1">
      <alignment horizontal="center" vertical="center"/>
    </xf>
    <xf numFmtId="39" fontId="4" fillId="0" borderId="80" xfId="0" applyNumberFormat="1" applyFont="1" applyBorder="1" applyAlignment="1">
      <alignment horizontal="center" vertical="center"/>
    </xf>
    <xf numFmtId="39" fontId="4" fillId="0" borderId="81" xfId="0" applyNumberFormat="1" applyFont="1" applyBorder="1" applyAlignment="1">
      <alignment horizontal="center" vertical="center"/>
    </xf>
    <xf numFmtId="0" fontId="4" fillId="0" borderId="78" xfId="0" applyFont="1" applyBorder="1" applyAlignment="1">
      <alignment horizontal="center" vertical="center"/>
    </xf>
    <xf numFmtId="0" fontId="4" fillId="0" borderId="80" xfId="0" applyFont="1" applyBorder="1" applyAlignment="1">
      <alignment horizontal="center" vertical="center"/>
    </xf>
    <xf numFmtId="39" fontId="4" fillId="0" borderId="67" xfId="0" applyNumberFormat="1" applyFont="1" applyBorder="1" applyAlignment="1">
      <alignment horizontal="center" vertical="center"/>
    </xf>
    <xf numFmtId="0" fontId="3" fillId="0" borderId="72" xfId="0" applyFont="1" applyBorder="1" applyAlignment="1">
      <alignment horizontal="center" vertical="center" textRotation="90"/>
    </xf>
    <xf numFmtId="0" fontId="3" fillId="0" borderId="56" xfId="0" applyFont="1" applyBorder="1" applyAlignment="1">
      <alignment horizontal="center" vertical="center" textRotation="90"/>
    </xf>
    <xf numFmtId="0" fontId="3" fillId="0" borderId="80" xfId="0" applyFont="1" applyBorder="1" applyAlignment="1">
      <alignment horizontal="center" vertical="center" textRotation="90"/>
    </xf>
    <xf numFmtId="0" fontId="3" fillId="0" borderId="73" xfId="0" applyFont="1" applyBorder="1" applyAlignment="1">
      <alignment horizontal="center" vertical="center" textRotation="90" wrapText="1"/>
    </xf>
    <xf numFmtId="0" fontId="3" fillId="0" borderId="70" xfId="0" applyFont="1" applyBorder="1" applyAlignment="1">
      <alignment horizontal="center" vertical="center" textRotation="90"/>
    </xf>
    <xf numFmtId="0" fontId="3" fillId="0" borderId="82" xfId="0" applyFont="1" applyBorder="1" applyAlignment="1">
      <alignment horizontal="center" vertical="center" textRotation="90"/>
    </xf>
    <xf numFmtId="0" fontId="3" fillId="0" borderId="73" xfId="0" applyFont="1" applyBorder="1" applyAlignment="1">
      <alignment horizontal="center" vertical="center" textRotation="90"/>
    </xf>
    <xf numFmtId="0" fontId="3" fillId="0" borderId="74" xfId="0" applyFont="1" applyBorder="1" applyAlignment="1">
      <alignment horizontal="center" vertical="center" wrapText="1"/>
    </xf>
    <xf numFmtId="0" fontId="3" fillId="0" borderId="63" xfId="0" applyFont="1" applyBorder="1" applyAlignment="1">
      <alignment horizontal="center" vertical="center" wrapText="1"/>
    </xf>
    <xf numFmtId="0" fontId="3" fillId="0" borderId="71" xfId="0" applyFont="1" applyBorder="1" applyAlignment="1">
      <alignment horizontal="center" vertical="center" wrapText="1"/>
    </xf>
    <xf numFmtId="0" fontId="3" fillId="0" borderId="83" xfId="0" applyFont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10" fillId="0" borderId="0" xfId="0" applyFont="1" applyAlignment="1">
      <alignment horizontal="left" vertical="center"/>
    </xf>
    <xf numFmtId="0" fontId="10" fillId="0" borderId="24" xfId="0" applyFont="1" applyBorder="1" applyAlignment="1">
      <alignment horizontal="left" vertical="center"/>
    </xf>
    <xf numFmtId="0" fontId="4" fillId="0" borderId="0" xfId="0" applyFont="1" applyAlignment="1">
      <alignment horizontal="left" vertical="center"/>
    </xf>
    <xf numFmtId="0" fontId="4" fillId="0" borderId="24" xfId="0" applyFont="1" applyBorder="1" applyAlignment="1">
      <alignment horizontal="left" vertical="center"/>
    </xf>
    <xf numFmtId="0" fontId="4" fillId="0" borderId="75" xfId="0" applyFont="1" applyBorder="1" applyAlignment="1">
      <alignment horizontal="center" vertical="center"/>
    </xf>
    <xf numFmtId="0" fontId="5" fillId="0" borderId="0" xfId="0" applyFont="1" applyAlignment="1">
      <alignment horizontal="left" vertical="center"/>
    </xf>
    <xf numFmtId="0" fontId="5" fillId="0" borderId="24" xfId="0" applyFont="1" applyBorder="1" applyAlignment="1">
      <alignment horizontal="left" vertical="center"/>
    </xf>
    <xf numFmtId="0" fontId="3" fillId="3" borderId="0" xfId="0" applyFont="1" applyFill="1" applyAlignment="1">
      <alignment horizontal="center" vertical="center"/>
    </xf>
    <xf numFmtId="0" fontId="3" fillId="3" borderId="43" xfId="0" applyFont="1" applyFill="1" applyBorder="1" applyAlignment="1">
      <alignment horizontal="center" vertical="center"/>
    </xf>
    <xf numFmtId="0" fontId="3" fillId="0" borderId="66" xfId="0" applyFont="1" applyBorder="1" applyAlignment="1">
      <alignment horizontal="center" textRotation="90"/>
    </xf>
    <xf numFmtId="0" fontId="3" fillId="0" borderId="56" xfId="0" applyFont="1" applyBorder="1" applyAlignment="1">
      <alignment horizontal="center" textRotation="90"/>
    </xf>
    <xf numFmtId="0" fontId="3" fillId="0" borderId="69" xfId="0" applyFont="1" applyBorder="1" applyAlignment="1">
      <alignment horizontal="center" vertical="center" textRotation="90" wrapText="1"/>
    </xf>
    <xf numFmtId="0" fontId="3" fillId="0" borderId="69" xfId="0" applyFont="1" applyBorder="1" applyAlignment="1">
      <alignment horizontal="center" vertical="center" textRotation="90"/>
    </xf>
    <xf numFmtId="0" fontId="3" fillId="0" borderId="23" xfId="0" applyFont="1" applyBorder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0" fontId="3" fillId="0" borderId="45" xfId="0" applyFont="1" applyBorder="1" applyAlignment="1">
      <alignment horizontal="center" vertical="center" wrapText="1"/>
    </xf>
    <xf numFmtId="0" fontId="3" fillId="0" borderId="76" xfId="0" applyFont="1" applyBorder="1" applyAlignment="1">
      <alignment horizontal="center" vertical="center" wrapText="1"/>
    </xf>
    <xf numFmtId="0" fontId="10" fillId="0" borderId="36" xfId="0" applyFont="1" applyBorder="1" applyAlignment="1">
      <alignment horizontal="left" vertical="center"/>
    </xf>
    <xf numFmtId="0" fontId="10" fillId="0" borderId="37" xfId="0" applyFont="1" applyBorder="1" applyAlignment="1">
      <alignment horizontal="left" vertical="center"/>
    </xf>
    <xf numFmtId="0" fontId="3" fillId="0" borderId="65" xfId="0" applyFont="1" applyBorder="1" applyAlignment="1">
      <alignment horizontal="center" textRotation="90"/>
    </xf>
    <xf numFmtId="0" fontId="3" fillId="0" borderId="54" xfId="0" applyFont="1" applyBorder="1" applyAlignment="1">
      <alignment horizontal="center" textRotation="90"/>
    </xf>
    <xf numFmtId="0" fontId="3" fillId="0" borderId="68" xfId="0" applyFont="1" applyBorder="1" applyAlignment="1">
      <alignment horizontal="center" vertical="center" textRotation="90" wrapText="1"/>
    </xf>
    <xf numFmtId="0" fontId="3" fillId="0" borderId="55" xfId="0" applyFont="1" applyBorder="1" applyAlignment="1">
      <alignment horizontal="center" vertical="center" textRotation="90"/>
    </xf>
    <xf numFmtId="0" fontId="3" fillId="0" borderId="68" xfId="0" applyFont="1" applyBorder="1" applyAlignment="1">
      <alignment horizontal="center" vertical="center" textRotation="90"/>
    </xf>
    <xf numFmtId="0" fontId="9" fillId="0" borderId="42" xfId="0" applyFont="1" applyBorder="1" applyAlignment="1">
      <alignment horizontal="center" vertical="center" wrapText="1"/>
    </xf>
    <xf numFmtId="0" fontId="9" fillId="0" borderId="0" xfId="0" applyFont="1" applyAlignment="1">
      <alignment horizontal="center" vertical="center" wrapText="1"/>
    </xf>
    <xf numFmtId="0" fontId="9" fillId="0" borderId="39" xfId="0" applyFont="1" applyBorder="1" applyAlignment="1">
      <alignment horizontal="center" vertical="center" wrapText="1"/>
    </xf>
    <xf numFmtId="0" fontId="9" fillId="0" borderId="40" xfId="0" applyFont="1" applyBorder="1" applyAlignment="1">
      <alignment horizontal="center" vertical="center" wrapText="1"/>
    </xf>
    <xf numFmtId="0" fontId="9" fillId="0" borderId="11" xfId="0" applyFont="1" applyBorder="1" applyAlignment="1">
      <alignment horizontal="center" vertical="center" wrapText="1"/>
    </xf>
    <xf numFmtId="0" fontId="9" fillId="0" borderId="12" xfId="0" applyFont="1" applyBorder="1" applyAlignment="1">
      <alignment horizontal="center" vertical="center" wrapText="1"/>
    </xf>
    <xf numFmtId="0" fontId="9" fillId="0" borderId="63" xfId="0" applyFont="1" applyBorder="1" applyAlignment="1">
      <alignment horizontal="center" vertical="center" wrapText="1"/>
    </xf>
    <xf numFmtId="0" fontId="10" fillId="0" borderId="2" xfId="0" applyFont="1" applyBorder="1" applyAlignment="1">
      <alignment horizontal="center" vertical="center"/>
    </xf>
    <xf numFmtId="0" fontId="10" fillId="0" borderId="3" xfId="0" applyFont="1" applyBorder="1" applyAlignment="1">
      <alignment horizontal="center" vertical="center"/>
    </xf>
    <xf numFmtId="0" fontId="10" fillId="0" borderId="4" xfId="0" applyFont="1" applyBorder="1" applyAlignment="1">
      <alignment horizontal="center" vertical="center"/>
    </xf>
    <xf numFmtId="0" fontId="10" fillId="0" borderId="0" xfId="0" applyFont="1" applyBorder="1" applyAlignment="1">
      <alignment horizontal="left" vertical="center"/>
    </xf>
    <xf numFmtId="0" fontId="4" fillId="0" borderId="2" xfId="0" applyFont="1" applyBorder="1" applyAlignment="1">
      <alignment horizontal="justify" vertical="top" wrapText="1"/>
    </xf>
    <xf numFmtId="0" fontId="4" fillId="0" borderId="3" xfId="0" applyFont="1" applyBorder="1" applyAlignment="1">
      <alignment horizontal="justify" vertical="top" wrapText="1"/>
    </xf>
    <xf numFmtId="0" fontId="4" fillId="0" borderId="4" xfId="0" applyFont="1" applyBorder="1" applyAlignment="1">
      <alignment horizontal="justify" vertical="top" wrapText="1"/>
    </xf>
    <xf numFmtId="0" fontId="3" fillId="3" borderId="41" xfId="0" applyFont="1" applyFill="1" applyBorder="1" applyAlignment="1">
      <alignment horizontal="center" vertical="center" wrapText="1"/>
    </xf>
    <xf numFmtId="0" fontId="3" fillId="3" borderId="13" xfId="0" applyFont="1" applyFill="1" applyBorder="1" applyAlignment="1">
      <alignment horizontal="center" vertical="center" wrapText="1"/>
    </xf>
    <xf numFmtId="0" fontId="3" fillId="3" borderId="20" xfId="0" applyFont="1" applyFill="1" applyBorder="1" applyAlignment="1">
      <alignment horizontal="center" vertical="center" wrapText="1"/>
    </xf>
    <xf numFmtId="0" fontId="4" fillId="0" borderId="31" xfId="0" applyFont="1" applyBorder="1" applyAlignment="1">
      <alignment horizontal="justify" vertical="top" wrapText="1"/>
    </xf>
    <xf numFmtId="0" fontId="4" fillId="0" borderId="32" xfId="0" applyFont="1" applyBorder="1" applyAlignment="1">
      <alignment horizontal="justify" vertical="top" wrapText="1"/>
    </xf>
    <xf numFmtId="0" fontId="4" fillId="0" borderId="33" xfId="0" applyFont="1" applyBorder="1" applyAlignment="1">
      <alignment horizontal="justify" vertical="top" wrapText="1"/>
    </xf>
    <xf numFmtId="0" fontId="11" fillId="0" borderId="39" xfId="0" applyFont="1" applyBorder="1" applyAlignment="1">
      <alignment horizontal="center" vertical="center"/>
    </xf>
    <xf numFmtId="0" fontId="11" fillId="0" borderId="40" xfId="0" applyFont="1" applyBorder="1" applyAlignment="1">
      <alignment horizontal="center" vertical="center"/>
    </xf>
    <xf numFmtId="0" fontId="3" fillId="3" borderId="38" xfId="3" applyFont="1" applyFill="1" applyBorder="1" applyAlignment="1">
      <alignment horizontal="center" vertical="center"/>
    </xf>
    <xf numFmtId="0" fontId="3" fillId="3" borderId="39" xfId="3" applyFont="1" applyFill="1" applyBorder="1" applyAlignment="1">
      <alignment horizontal="center" vertical="center"/>
    </xf>
    <xf numFmtId="0" fontId="3" fillId="3" borderId="40" xfId="3" applyFont="1" applyFill="1" applyBorder="1" applyAlignment="1">
      <alignment horizontal="center" vertical="center"/>
    </xf>
    <xf numFmtId="0" fontId="3" fillId="3" borderId="41" xfId="3" applyFont="1" applyFill="1" applyBorder="1" applyAlignment="1">
      <alignment horizontal="center" vertical="center"/>
    </xf>
    <xf numFmtId="0" fontId="3" fillId="3" borderId="13" xfId="3" applyFont="1" applyFill="1" applyBorder="1" applyAlignment="1">
      <alignment horizontal="center" vertical="center"/>
    </xf>
    <xf numFmtId="0" fontId="3" fillId="3" borderId="15" xfId="3" applyFont="1" applyFill="1" applyBorder="1" applyAlignment="1">
      <alignment horizontal="center" vertical="center"/>
    </xf>
    <xf numFmtId="0" fontId="3" fillId="3" borderId="45" xfId="4" applyFont="1" applyFill="1" applyBorder="1" applyAlignment="1">
      <alignment horizontal="center" vertical="center" wrapText="1"/>
    </xf>
    <xf numFmtId="0" fontId="3" fillId="3" borderId="16" xfId="4" applyFont="1" applyFill="1" applyBorder="1" applyAlignment="1">
      <alignment horizontal="center" vertical="center" wrapText="1"/>
    </xf>
    <xf numFmtId="0" fontId="3" fillId="3" borderId="20" xfId="4" applyFont="1" applyFill="1" applyBorder="1" applyAlignment="1">
      <alignment horizontal="center" vertical="center" wrapText="1"/>
    </xf>
    <xf numFmtId="0" fontId="4" fillId="3" borderId="2" xfId="2" applyFont="1" applyFill="1" applyBorder="1" applyAlignment="1">
      <alignment horizontal="center" vertical="center" wrapText="1"/>
    </xf>
    <xf numFmtId="0" fontId="4" fillId="3" borderId="3" xfId="2" applyFont="1" applyFill="1" applyBorder="1" applyAlignment="1">
      <alignment horizontal="center" vertical="center" wrapText="1"/>
    </xf>
    <xf numFmtId="0" fontId="4" fillId="3" borderId="4" xfId="2" applyFont="1" applyFill="1" applyBorder="1" applyAlignment="1">
      <alignment horizontal="center" vertical="center" wrapText="1"/>
    </xf>
  </cellXfs>
  <cellStyles count="6">
    <cellStyle name="Incorrecto" xfId="2" builtinId="27"/>
    <cellStyle name="Moneda" xfId="1" builtinId="4"/>
    <cellStyle name="Moneda 2" xfId="5" xr:uid="{A0785DBD-204A-4708-B4C8-87C7092C612C}"/>
    <cellStyle name="Normal" xfId="0" builtinId="0"/>
    <cellStyle name="Normal 2" xfId="3" xr:uid="{B4307F08-50E7-4C00-AD3A-45C3883B2259}"/>
    <cellStyle name="Normal 2 2" xfId="4" xr:uid="{D1952805-F374-4253-92D4-FA5F50B7DD7A}"/>
  </cellStyles>
  <dxfs count="0"/>
  <tableStyles count="0" defaultTableStyle="TableStyleMedium2" defaultPivotStyle="PivotStyleLight16"/>
  <colors>
    <mruColors>
      <color rgb="FF80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jpg"/><Relationship Id="rId170" Type="http://schemas.openxmlformats.org/officeDocument/2006/relationships/image" Target="../media/image170.jpg"/><Relationship Id="rId191" Type="http://schemas.openxmlformats.org/officeDocument/2006/relationships/image" Target="../media/image191.jpeg"/><Relationship Id="rId205" Type="http://schemas.openxmlformats.org/officeDocument/2006/relationships/image" Target="../media/image205.jpg"/><Relationship Id="rId226" Type="http://schemas.openxmlformats.org/officeDocument/2006/relationships/image" Target="../media/image226.jpg"/><Relationship Id="rId247" Type="http://schemas.openxmlformats.org/officeDocument/2006/relationships/image" Target="../media/image247.jp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jpg"/><Relationship Id="rId181" Type="http://schemas.openxmlformats.org/officeDocument/2006/relationships/image" Target="../media/image181.jpg"/><Relationship Id="rId216" Type="http://schemas.openxmlformats.org/officeDocument/2006/relationships/image" Target="../media/image216.jpg"/><Relationship Id="rId237" Type="http://schemas.openxmlformats.org/officeDocument/2006/relationships/image" Target="../media/image237.jp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jpg"/><Relationship Id="rId192" Type="http://schemas.openxmlformats.org/officeDocument/2006/relationships/image" Target="../media/image192.jpg"/><Relationship Id="rId206" Type="http://schemas.openxmlformats.org/officeDocument/2006/relationships/image" Target="../media/image206.jpg"/><Relationship Id="rId227" Type="http://schemas.openxmlformats.org/officeDocument/2006/relationships/image" Target="../media/image227.jpg"/><Relationship Id="rId248" Type="http://schemas.openxmlformats.org/officeDocument/2006/relationships/image" Target="../media/image248.jp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jpg"/><Relationship Id="rId182" Type="http://schemas.openxmlformats.org/officeDocument/2006/relationships/image" Target="../media/image182.jpg"/><Relationship Id="rId217" Type="http://schemas.openxmlformats.org/officeDocument/2006/relationships/image" Target="../media/image217.jpg"/><Relationship Id="rId6" Type="http://schemas.openxmlformats.org/officeDocument/2006/relationships/image" Target="../media/image6.png"/><Relationship Id="rId238" Type="http://schemas.openxmlformats.org/officeDocument/2006/relationships/image" Target="../media/image238.jp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g"/><Relationship Id="rId228" Type="http://schemas.openxmlformats.org/officeDocument/2006/relationships/image" Target="../media/image228.jpg"/><Relationship Id="rId249" Type="http://schemas.openxmlformats.org/officeDocument/2006/relationships/image" Target="../media/image249.jp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62" Type="http://schemas.openxmlformats.org/officeDocument/2006/relationships/image" Target="../media/image162.jpg"/><Relationship Id="rId183" Type="http://schemas.openxmlformats.org/officeDocument/2006/relationships/image" Target="../media/image183.jpg"/><Relationship Id="rId218" Type="http://schemas.openxmlformats.org/officeDocument/2006/relationships/image" Target="../media/image218.jpg"/><Relationship Id="rId239" Type="http://schemas.openxmlformats.org/officeDocument/2006/relationships/image" Target="../media/image239.jpeg"/><Relationship Id="rId250" Type="http://schemas.openxmlformats.org/officeDocument/2006/relationships/image" Target="../media/image250.jp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png"/><Relationship Id="rId173" Type="http://schemas.openxmlformats.org/officeDocument/2006/relationships/image" Target="../media/image173.jpg"/><Relationship Id="rId194" Type="http://schemas.openxmlformats.org/officeDocument/2006/relationships/image" Target="../media/image194.jpg"/><Relationship Id="rId208" Type="http://schemas.openxmlformats.org/officeDocument/2006/relationships/image" Target="../media/image208.jpg"/><Relationship Id="rId229" Type="http://schemas.openxmlformats.org/officeDocument/2006/relationships/image" Target="../media/image229.jpg"/><Relationship Id="rId240" Type="http://schemas.openxmlformats.org/officeDocument/2006/relationships/image" Target="../media/image240.jpe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jpg"/><Relationship Id="rId184" Type="http://schemas.openxmlformats.org/officeDocument/2006/relationships/image" Target="../media/image184.jpg"/><Relationship Id="rId219" Type="http://schemas.openxmlformats.org/officeDocument/2006/relationships/image" Target="../media/image219.jpg"/><Relationship Id="rId230" Type="http://schemas.openxmlformats.org/officeDocument/2006/relationships/image" Target="../media/image230.jpg"/><Relationship Id="rId251" Type="http://schemas.openxmlformats.org/officeDocument/2006/relationships/image" Target="../media/image251.jp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jpg"/><Relationship Id="rId195" Type="http://schemas.openxmlformats.org/officeDocument/2006/relationships/image" Target="../media/image195.jpg"/><Relationship Id="rId209" Type="http://schemas.openxmlformats.org/officeDocument/2006/relationships/image" Target="../media/image209.jpg"/><Relationship Id="rId220" Type="http://schemas.openxmlformats.org/officeDocument/2006/relationships/image" Target="../media/image220.jpg"/><Relationship Id="rId241" Type="http://schemas.openxmlformats.org/officeDocument/2006/relationships/image" Target="../media/image241.jpe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jpg"/><Relationship Id="rId185" Type="http://schemas.openxmlformats.org/officeDocument/2006/relationships/image" Target="../media/image185.jpg"/><Relationship Id="rId9" Type="http://schemas.openxmlformats.org/officeDocument/2006/relationships/image" Target="../media/image9.png"/><Relationship Id="rId210" Type="http://schemas.openxmlformats.org/officeDocument/2006/relationships/image" Target="../media/image210.jpeg"/><Relationship Id="rId26" Type="http://schemas.openxmlformats.org/officeDocument/2006/relationships/image" Target="../media/image26.png"/><Relationship Id="rId231" Type="http://schemas.openxmlformats.org/officeDocument/2006/relationships/image" Target="../media/image231.jpg"/><Relationship Id="rId252" Type="http://schemas.openxmlformats.org/officeDocument/2006/relationships/image" Target="../media/image252.jp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jpg"/><Relationship Id="rId196" Type="http://schemas.openxmlformats.org/officeDocument/2006/relationships/image" Target="../media/image196.jpg"/><Relationship Id="rId200" Type="http://schemas.openxmlformats.org/officeDocument/2006/relationships/image" Target="../media/image200.jpeg"/><Relationship Id="rId16" Type="http://schemas.openxmlformats.org/officeDocument/2006/relationships/image" Target="../media/image16.png"/><Relationship Id="rId221" Type="http://schemas.openxmlformats.org/officeDocument/2006/relationships/image" Target="../media/image221.jpg"/><Relationship Id="rId242" Type="http://schemas.openxmlformats.org/officeDocument/2006/relationships/image" Target="../media/image242.jp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jpg"/><Relationship Id="rId186" Type="http://schemas.openxmlformats.org/officeDocument/2006/relationships/image" Target="../media/image186.jpg"/><Relationship Id="rId211" Type="http://schemas.openxmlformats.org/officeDocument/2006/relationships/image" Target="../media/image211.jpg"/><Relationship Id="rId232" Type="http://schemas.openxmlformats.org/officeDocument/2006/relationships/image" Target="../media/image232.jpg"/><Relationship Id="rId253" Type="http://schemas.openxmlformats.org/officeDocument/2006/relationships/image" Target="../media/image253.jp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jpg"/><Relationship Id="rId201" Type="http://schemas.openxmlformats.org/officeDocument/2006/relationships/image" Target="../media/image201.jpeg"/><Relationship Id="rId222" Type="http://schemas.openxmlformats.org/officeDocument/2006/relationships/image" Target="../media/image222.png"/><Relationship Id="rId243" Type="http://schemas.openxmlformats.org/officeDocument/2006/relationships/image" Target="../media/image243.jpe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jpg"/><Relationship Id="rId187" Type="http://schemas.openxmlformats.org/officeDocument/2006/relationships/image" Target="../media/image187.jpg"/><Relationship Id="rId1" Type="http://schemas.openxmlformats.org/officeDocument/2006/relationships/image" Target="../media/image1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jpg"/><Relationship Id="rId254" Type="http://schemas.openxmlformats.org/officeDocument/2006/relationships/image" Target="../media/image254.jp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jpg"/><Relationship Id="rId198" Type="http://schemas.openxmlformats.org/officeDocument/2006/relationships/image" Target="../media/image198.jpeg"/><Relationship Id="rId202" Type="http://schemas.openxmlformats.org/officeDocument/2006/relationships/image" Target="../media/image202.jp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jpg"/><Relationship Id="rId188" Type="http://schemas.openxmlformats.org/officeDocument/2006/relationships/image" Target="../media/image188.jp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jpeg"/><Relationship Id="rId234" Type="http://schemas.openxmlformats.org/officeDocument/2006/relationships/image" Target="../media/image234.jp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jp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jpg"/><Relationship Id="rId178" Type="http://schemas.openxmlformats.org/officeDocument/2006/relationships/image" Target="../media/image178.jp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jpeg"/><Relationship Id="rId203" Type="http://schemas.openxmlformats.org/officeDocument/2006/relationships/image" Target="../media/image203.jpg"/><Relationship Id="rId19" Type="http://schemas.openxmlformats.org/officeDocument/2006/relationships/image" Target="../media/image19.png"/><Relationship Id="rId224" Type="http://schemas.openxmlformats.org/officeDocument/2006/relationships/image" Target="../media/image224.jpeg"/><Relationship Id="rId245" Type="http://schemas.openxmlformats.org/officeDocument/2006/relationships/image" Target="../media/image245.jp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jp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jpg"/><Relationship Id="rId3" Type="http://schemas.openxmlformats.org/officeDocument/2006/relationships/image" Target="../media/image3.png"/><Relationship Id="rId214" Type="http://schemas.openxmlformats.org/officeDocument/2006/relationships/image" Target="../media/image214.jpeg"/><Relationship Id="rId235" Type="http://schemas.openxmlformats.org/officeDocument/2006/relationships/image" Target="../media/image235.jp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jp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jpg"/><Relationship Id="rId190" Type="http://schemas.openxmlformats.org/officeDocument/2006/relationships/image" Target="../media/image190.jpg"/><Relationship Id="rId204" Type="http://schemas.openxmlformats.org/officeDocument/2006/relationships/image" Target="../media/image204.jpg"/><Relationship Id="rId225" Type="http://schemas.openxmlformats.org/officeDocument/2006/relationships/image" Target="../media/image225.jpg"/><Relationship Id="rId246" Type="http://schemas.openxmlformats.org/officeDocument/2006/relationships/image" Target="../media/image246.jp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jpg"/><Relationship Id="rId4" Type="http://schemas.openxmlformats.org/officeDocument/2006/relationships/image" Target="../media/image4.png"/><Relationship Id="rId180" Type="http://schemas.openxmlformats.org/officeDocument/2006/relationships/image" Target="../media/image180.jpg"/><Relationship Id="rId215" Type="http://schemas.openxmlformats.org/officeDocument/2006/relationships/image" Target="../media/image215.jpg"/><Relationship Id="rId236" Type="http://schemas.openxmlformats.org/officeDocument/2006/relationships/image" Target="../media/image236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143126</xdr:colOff>
      <xdr:row>4</xdr:row>
      <xdr:rowOff>28575</xdr:rowOff>
    </xdr:from>
    <xdr:to>
      <xdr:col>4</xdr:col>
      <xdr:colOff>1326507</xdr:colOff>
      <xdr:row>4</xdr:row>
      <xdr:rowOff>913919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7E69E85E-A7B9-486D-AFB8-EA9840F95E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35751" y="1187450"/>
          <a:ext cx="1183381" cy="885344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1571625</xdr:colOff>
      <xdr:row>4</xdr:row>
      <xdr:rowOff>49213</xdr:rowOff>
    </xdr:from>
    <xdr:to>
      <xdr:col>4</xdr:col>
      <xdr:colOff>2724150</xdr:colOff>
      <xdr:row>4</xdr:row>
      <xdr:rowOff>915297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78CA0A87-F297-414A-8D14-331622DA2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64250" y="1208088"/>
          <a:ext cx="1152525" cy="866084"/>
        </a:xfrm>
        <a:prstGeom prst="rect">
          <a:avLst/>
        </a:prstGeom>
      </xdr:spPr>
    </xdr:pic>
    <xdr:clientData/>
  </xdr:twoCellAnchor>
  <xdr:twoCellAnchor editAs="oneCell">
    <xdr:from>
      <xdr:col>4</xdr:col>
      <xdr:colOff>168274</xdr:colOff>
      <xdr:row>5</xdr:row>
      <xdr:rowOff>87312</xdr:rowOff>
    </xdr:from>
    <xdr:to>
      <xdr:col>4</xdr:col>
      <xdr:colOff>1425173</xdr:colOff>
      <xdr:row>5</xdr:row>
      <xdr:rowOff>1168019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AF5ECC7-03D9-44A1-9914-2A95768A23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660899" y="2301875"/>
          <a:ext cx="1256899" cy="1080707"/>
        </a:xfrm>
        <a:prstGeom prst="rect">
          <a:avLst/>
        </a:prstGeom>
      </xdr:spPr>
    </xdr:pic>
    <xdr:clientData/>
  </xdr:twoCellAnchor>
  <xdr:twoCellAnchor editAs="oneCell">
    <xdr:from>
      <xdr:col>4</xdr:col>
      <xdr:colOff>1714499</xdr:colOff>
      <xdr:row>5</xdr:row>
      <xdr:rowOff>144231</xdr:rowOff>
    </xdr:from>
    <xdr:to>
      <xdr:col>4</xdr:col>
      <xdr:colOff>2875910</xdr:colOff>
      <xdr:row>5</xdr:row>
      <xdr:rowOff>1124770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0EE9FAC-EFF5-4E2A-93EE-BB8B7F812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000749" y="2620731"/>
          <a:ext cx="1161411" cy="980539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6</xdr:row>
      <xdr:rowOff>76465</xdr:rowOff>
    </xdr:from>
    <xdr:to>
      <xdr:col>4</xdr:col>
      <xdr:colOff>1285875</xdr:colOff>
      <xdr:row>6</xdr:row>
      <xdr:rowOff>1018623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92F193C4-096C-49B5-AF90-3D14221BD0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38650" y="3819790"/>
          <a:ext cx="1133475" cy="942158"/>
        </a:xfrm>
        <a:prstGeom prst="rect">
          <a:avLst/>
        </a:prstGeom>
      </xdr:spPr>
    </xdr:pic>
    <xdr:clientData/>
  </xdr:twoCellAnchor>
  <xdr:twoCellAnchor editAs="oneCell">
    <xdr:from>
      <xdr:col>4</xdr:col>
      <xdr:colOff>1473097</xdr:colOff>
      <xdr:row>6</xdr:row>
      <xdr:rowOff>85725</xdr:rowOff>
    </xdr:from>
    <xdr:to>
      <xdr:col>4</xdr:col>
      <xdr:colOff>2933700</xdr:colOff>
      <xdr:row>6</xdr:row>
      <xdr:rowOff>1028067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EC23062A-7E1A-4062-ACD1-9DDA38A25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759347" y="3829050"/>
          <a:ext cx="1460603" cy="942342"/>
        </a:xfrm>
        <a:prstGeom prst="rect">
          <a:avLst/>
        </a:prstGeom>
      </xdr:spPr>
    </xdr:pic>
    <xdr:clientData/>
  </xdr:twoCellAnchor>
  <xdr:twoCellAnchor editAs="oneCell">
    <xdr:from>
      <xdr:col>4</xdr:col>
      <xdr:colOff>165996</xdr:colOff>
      <xdr:row>7</xdr:row>
      <xdr:rowOff>74613</xdr:rowOff>
    </xdr:from>
    <xdr:to>
      <xdr:col>4</xdr:col>
      <xdr:colOff>1392748</xdr:colOff>
      <xdr:row>7</xdr:row>
      <xdr:rowOff>997727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BCDBA2EB-77DD-4FAE-A71F-E1D95F075D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58621" y="4670426"/>
          <a:ext cx="1226752" cy="923114"/>
        </a:xfrm>
        <a:prstGeom prst="rect">
          <a:avLst/>
        </a:prstGeom>
      </xdr:spPr>
    </xdr:pic>
    <xdr:clientData/>
  </xdr:twoCellAnchor>
  <xdr:twoCellAnchor editAs="oneCell">
    <xdr:from>
      <xdr:col>4</xdr:col>
      <xdr:colOff>1622425</xdr:colOff>
      <xdr:row>7</xdr:row>
      <xdr:rowOff>71973</xdr:rowOff>
    </xdr:from>
    <xdr:to>
      <xdr:col>4</xdr:col>
      <xdr:colOff>2869805</xdr:colOff>
      <xdr:row>7</xdr:row>
      <xdr:rowOff>988722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68D278A8-C14A-4DA3-BBDE-106DD8A88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115050" y="4667786"/>
          <a:ext cx="1247380" cy="916749"/>
        </a:xfrm>
        <a:prstGeom prst="rect">
          <a:avLst/>
        </a:prstGeom>
      </xdr:spPr>
    </xdr:pic>
    <xdr:clientData/>
  </xdr:twoCellAnchor>
  <xdr:twoCellAnchor editAs="oneCell">
    <xdr:from>
      <xdr:col>4</xdr:col>
      <xdr:colOff>119320</xdr:colOff>
      <xdr:row>10</xdr:row>
      <xdr:rowOff>33336</xdr:rowOff>
    </xdr:from>
    <xdr:to>
      <xdr:col>4</xdr:col>
      <xdr:colOff>1438275</xdr:colOff>
      <xdr:row>10</xdr:row>
      <xdr:rowOff>966787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AB95A292-4054-4CF0-9554-45D45B55E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611945" y="8193086"/>
          <a:ext cx="1318955" cy="933451"/>
        </a:xfrm>
        <a:prstGeom prst="rect">
          <a:avLst/>
        </a:prstGeom>
      </xdr:spPr>
    </xdr:pic>
    <xdr:clientData/>
  </xdr:twoCellAnchor>
  <xdr:twoCellAnchor editAs="oneCell">
    <xdr:from>
      <xdr:col>4</xdr:col>
      <xdr:colOff>1533525</xdr:colOff>
      <xdr:row>10</xdr:row>
      <xdr:rowOff>39369</xdr:rowOff>
    </xdr:from>
    <xdr:to>
      <xdr:col>4</xdr:col>
      <xdr:colOff>2894851</xdr:colOff>
      <xdr:row>10</xdr:row>
      <xdr:rowOff>982662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BB108738-D086-44AA-96F0-41D102625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026150" y="8199119"/>
          <a:ext cx="1361326" cy="943293"/>
        </a:xfrm>
        <a:prstGeom prst="rect">
          <a:avLst/>
        </a:prstGeom>
      </xdr:spPr>
    </xdr:pic>
    <xdr:clientData/>
  </xdr:twoCellAnchor>
  <xdr:twoCellAnchor editAs="oneCell">
    <xdr:from>
      <xdr:col>4</xdr:col>
      <xdr:colOff>87313</xdr:colOff>
      <xdr:row>13</xdr:row>
      <xdr:rowOff>72002</xdr:rowOff>
    </xdr:from>
    <xdr:to>
      <xdr:col>4</xdr:col>
      <xdr:colOff>1420813</xdr:colOff>
      <xdr:row>13</xdr:row>
      <xdr:rowOff>1039302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DCEE006D-9C7B-4FB8-B11A-3A10F9D1C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579938" y="11573440"/>
          <a:ext cx="1333500" cy="9673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1569278</xdr:colOff>
      <xdr:row>13</xdr:row>
      <xdr:rowOff>52387</xdr:rowOff>
    </xdr:from>
    <xdr:to>
      <xdr:col>4</xdr:col>
      <xdr:colOff>2932859</xdr:colOff>
      <xdr:row>13</xdr:row>
      <xdr:rowOff>1033462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83EFB25F-B740-4CEB-9892-16F147026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061903" y="11553825"/>
          <a:ext cx="1363581" cy="981075"/>
        </a:xfrm>
        <a:prstGeom prst="rect">
          <a:avLst/>
        </a:prstGeom>
      </xdr:spPr>
    </xdr:pic>
    <xdr:clientData/>
  </xdr:twoCellAnchor>
  <xdr:twoCellAnchor editAs="oneCell">
    <xdr:from>
      <xdr:col>4</xdr:col>
      <xdr:colOff>65088</xdr:colOff>
      <xdr:row>14</xdr:row>
      <xdr:rowOff>48515</xdr:rowOff>
    </xdr:from>
    <xdr:to>
      <xdr:col>4</xdr:col>
      <xdr:colOff>1436688</xdr:colOff>
      <xdr:row>14</xdr:row>
      <xdr:rowOff>982660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FFCD40E4-D30B-465D-AB0A-C6646EBFD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10800000" flipV="1">
          <a:off x="4557713" y="12677078"/>
          <a:ext cx="1371600" cy="934145"/>
        </a:xfrm>
        <a:prstGeom prst="rect">
          <a:avLst/>
        </a:prstGeom>
      </xdr:spPr>
    </xdr:pic>
    <xdr:clientData/>
  </xdr:twoCellAnchor>
  <xdr:twoCellAnchor editAs="oneCell">
    <xdr:from>
      <xdr:col>4</xdr:col>
      <xdr:colOff>1597025</xdr:colOff>
      <xdr:row>14</xdr:row>
      <xdr:rowOff>60631</xdr:rowOff>
    </xdr:from>
    <xdr:to>
      <xdr:col>4</xdr:col>
      <xdr:colOff>2929661</xdr:colOff>
      <xdr:row>14</xdr:row>
      <xdr:rowOff>971550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73D6D85C-BD6C-4E2A-91B2-D51CEDBE0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089650" y="12689194"/>
          <a:ext cx="1332636" cy="910919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</xdr:row>
      <xdr:rowOff>53975</xdr:rowOff>
    </xdr:from>
    <xdr:to>
      <xdr:col>4</xdr:col>
      <xdr:colOff>1456614</xdr:colOff>
      <xdr:row>15</xdr:row>
      <xdr:rowOff>1016000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283B8412-365F-4665-BC28-06BB95F7E7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616450" y="13730288"/>
          <a:ext cx="1332789" cy="962025"/>
        </a:xfrm>
        <a:prstGeom prst="rect">
          <a:avLst/>
        </a:prstGeom>
      </xdr:spPr>
    </xdr:pic>
    <xdr:clientData/>
  </xdr:twoCellAnchor>
  <xdr:twoCellAnchor editAs="oneCell">
    <xdr:from>
      <xdr:col>4</xdr:col>
      <xdr:colOff>1753827</xdr:colOff>
      <xdr:row>15</xdr:row>
      <xdr:rowOff>47626</xdr:rowOff>
    </xdr:from>
    <xdr:to>
      <xdr:col>4</xdr:col>
      <xdr:colOff>2970875</xdr:colOff>
      <xdr:row>15</xdr:row>
      <xdr:rowOff>992188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EDD253E-A7DD-4F35-9E45-C026C5401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246452" y="13723939"/>
          <a:ext cx="1217048" cy="944562"/>
        </a:xfrm>
        <a:prstGeom prst="rect">
          <a:avLst/>
        </a:prstGeom>
      </xdr:spPr>
    </xdr:pic>
    <xdr:clientData/>
  </xdr:twoCellAnchor>
  <xdr:twoCellAnchor editAs="oneCell">
    <xdr:from>
      <xdr:col>4</xdr:col>
      <xdr:colOff>876299</xdr:colOff>
      <xdr:row>16</xdr:row>
      <xdr:rowOff>48689</xdr:rowOff>
    </xdr:from>
    <xdr:to>
      <xdr:col>4</xdr:col>
      <xdr:colOff>2286000</xdr:colOff>
      <xdr:row>16</xdr:row>
      <xdr:rowOff>952500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5965AA0-AE70-42DB-ADEB-EC9FEAE4C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495924" y="14860064"/>
          <a:ext cx="1409701" cy="903811"/>
        </a:xfrm>
        <a:prstGeom prst="rect">
          <a:avLst/>
        </a:prstGeom>
      </xdr:spPr>
    </xdr:pic>
    <xdr:clientData/>
  </xdr:twoCellAnchor>
  <xdr:twoCellAnchor editAs="oneCell">
    <xdr:from>
      <xdr:col>4</xdr:col>
      <xdr:colOff>95249</xdr:colOff>
      <xdr:row>17</xdr:row>
      <xdr:rowOff>54718</xdr:rowOff>
    </xdr:from>
    <xdr:to>
      <xdr:col>4</xdr:col>
      <xdr:colOff>1379530</xdr:colOff>
      <xdr:row>17</xdr:row>
      <xdr:rowOff>944355</xdr:rowOff>
    </xdr:to>
    <xdr:pic>
      <xdr:nvPicPr>
        <xdr:cNvPr id="19" name="Imagen 18">
          <a:extLst>
            <a:ext uri="{FF2B5EF4-FFF2-40B4-BE49-F238E27FC236}">
              <a16:creationId xmlns:a16="http://schemas.microsoft.com/office/drawing/2014/main" id="{29C7D5D4-3D4F-4F95-9CAB-1A2E8816D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714874" y="16136093"/>
          <a:ext cx="1284281" cy="889637"/>
        </a:xfrm>
        <a:prstGeom prst="rect">
          <a:avLst/>
        </a:prstGeom>
      </xdr:spPr>
    </xdr:pic>
    <xdr:clientData/>
  </xdr:twoCellAnchor>
  <xdr:twoCellAnchor editAs="oneCell">
    <xdr:from>
      <xdr:col>4</xdr:col>
      <xdr:colOff>1495425</xdr:colOff>
      <xdr:row>17</xdr:row>
      <xdr:rowOff>66675</xdr:rowOff>
    </xdr:from>
    <xdr:to>
      <xdr:col>4</xdr:col>
      <xdr:colOff>3028950</xdr:colOff>
      <xdr:row>17</xdr:row>
      <xdr:rowOff>898429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EFF535D6-341A-40E8-9F14-DD82F409F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115050" y="16148050"/>
          <a:ext cx="1533525" cy="831754"/>
        </a:xfrm>
        <a:prstGeom prst="rect">
          <a:avLst/>
        </a:prstGeom>
      </xdr:spPr>
    </xdr:pic>
    <xdr:clientData/>
  </xdr:twoCellAnchor>
  <xdr:twoCellAnchor editAs="oneCell">
    <xdr:from>
      <xdr:col>4</xdr:col>
      <xdr:colOff>112713</xdr:colOff>
      <xdr:row>19</xdr:row>
      <xdr:rowOff>44951</xdr:rowOff>
    </xdr:from>
    <xdr:to>
      <xdr:col>4</xdr:col>
      <xdr:colOff>1455738</xdr:colOff>
      <xdr:row>19</xdr:row>
      <xdr:rowOff>991267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EDE13FCF-66A8-441F-9943-9A1301FA7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732338" y="17928139"/>
          <a:ext cx="1343025" cy="946316"/>
        </a:xfrm>
        <a:prstGeom prst="rect">
          <a:avLst/>
        </a:prstGeom>
      </xdr:spPr>
    </xdr:pic>
    <xdr:clientData/>
  </xdr:twoCellAnchor>
  <xdr:twoCellAnchor editAs="oneCell">
    <xdr:from>
      <xdr:col>4</xdr:col>
      <xdr:colOff>1593850</xdr:colOff>
      <xdr:row>19</xdr:row>
      <xdr:rowOff>57151</xdr:rowOff>
    </xdr:from>
    <xdr:to>
      <xdr:col>4</xdr:col>
      <xdr:colOff>2955925</xdr:colOff>
      <xdr:row>19</xdr:row>
      <xdr:rowOff>984251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A368B859-08AD-4023-878D-E3BFAAC19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213475" y="17940339"/>
          <a:ext cx="1362075" cy="9271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85724</xdr:colOff>
      <xdr:row>24</xdr:row>
      <xdr:rowOff>42144</xdr:rowOff>
    </xdr:from>
    <xdr:to>
      <xdr:col>4</xdr:col>
      <xdr:colOff>1390649</xdr:colOff>
      <xdr:row>24</xdr:row>
      <xdr:rowOff>1209676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B238F784-944E-4DB7-98C3-FD283C13B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371974" y="26588319"/>
          <a:ext cx="1304925" cy="1167532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1666875</xdr:colOff>
      <xdr:row>24</xdr:row>
      <xdr:rowOff>64981</xdr:rowOff>
    </xdr:from>
    <xdr:to>
      <xdr:col>4</xdr:col>
      <xdr:colOff>2819005</xdr:colOff>
      <xdr:row>24</xdr:row>
      <xdr:rowOff>1199760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E4A6D6BE-9C9A-45BC-87AC-9A10F89E4B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953125" y="26611156"/>
          <a:ext cx="1152130" cy="1134779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25</xdr:row>
      <xdr:rowOff>76572</xdr:rowOff>
    </xdr:from>
    <xdr:to>
      <xdr:col>4</xdr:col>
      <xdr:colOff>1447800</xdr:colOff>
      <xdr:row>25</xdr:row>
      <xdr:rowOff>936626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2BB0BE71-F0A2-4B83-BCE9-A802C1F92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705350" y="25270197"/>
          <a:ext cx="1362075" cy="860054"/>
        </a:xfrm>
        <a:prstGeom prst="rect">
          <a:avLst/>
        </a:prstGeom>
      </xdr:spPr>
    </xdr:pic>
    <xdr:clientData/>
  </xdr:twoCellAnchor>
  <xdr:twoCellAnchor editAs="oneCell">
    <xdr:from>
      <xdr:col>4</xdr:col>
      <xdr:colOff>1676400</xdr:colOff>
      <xdr:row>25</xdr:row>
      <xdr:rowOff>85722</xdr:rowOff>
    </xdr:from>
    <xdr:to>
      <xdr:col>4</xdr:col>
      <xdr:colOff>3018486</xdr:colOff>
      <xdr:row>25</xdr:row>
      <xdr:rowOff>960438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16B34D2F-2BC1-4463-BE60-0983FE507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10800000" flipV="1">
          <a:off x="6296025" y="25279347"/>
          <a:ext cx="1342086" cy="874716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9</xdr:row>
      <xdr:rowOff>78465</xdr:rowOff>
    </xdr:from>
    <xdr:to>
      <xdr:col>4</xdr:col>
      <xdr:colOff>1295400</xdr:colOff>
      <xdr:row>9</xdr:row>
      <xdr:rowOff>1123779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395757D5-1D3B-4E03-91CE-D47CC11E3F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625975" y="7055528"/>
          <a:ext cx="1162050" cy="1045314"/>
        </a:xfrm>
        <a:prstGeom prst="rect">
          <a:avLst/>
        </a:prstGeom>
      </xdr:spPr>
    </xdr:pic>
    <xdr:clientData/>
  </xdr:twoCellAnchor>
  <xdr:twoCellAnchor editAs="oneCell">
    <xdr:from>
      <xdr:col>4</xdr:col>
      <xdr:colOff>1545729</xdr:colOff>
      <xdr:row>9</xdr:row>
      <xdr:rowOff>66674</xdr:rowOff>
    </xdr:from>
    <xdr:to>
      <xdr:col>4</xdr:col>
      <xdr:colOff>2895600</xdr:colOff>
      <xdr:row>9</xdr:row>
      <xdr:rowOff>1066609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04855F17-CD92-43BB-9A2F-9AA0C546E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6038354" y="7043737"/>
          <a:ext cx="1349871" cy="999935"/>
        </a:xfrm>
        <a:prstGeom prst="rect">
          <a:avLst/>
        </a:prstGeom>
      </xdr:spPr>
    </xdr:pic>
    <xdr:clientData/>
  </xdr:twoCellAnchor>
  <xdr:twoCellAnchor editAs="oneCell">
    <xdr:from>
      <xdr:col>4</xdr:col>
      <xdr:colOff>152724</xdr:colOff>
      <xdr:row>18</xdr:row>
      <xdr:rowOff>25400</xdr:rowOff>
    </xdr:from>
    <xdr:to>
      <xdr:col>4</xdr:col>
      <xdr:colOff>1466850</xdr:colOff>
      <xdr:row>18</xdr:row>
      <xdr:rowOff>873125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5EF6DA2A-6B05-4E17-9428-54BD68A5B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772349" y="17376775"/>
          <a:ext cx="1314126" cy="847725"/>
        </a:xfrm>
        <a:prstGeom prst="rect">
          <a:avLst/>
        </a:prstGeom>
      </xdr:spPr>
    </xdr:pic>
    <xdr:clientData/>
  </xdr:twoCellAnchor>
  <xdr:twoCellAnchor editAs="oneCell">
    <xdr:from>
      <xdr:col>4</xdr:col>
      <xdr:colOff>1610064</xdr:colOff>
      <xdr:row>18</xdr:row>
      <xdr:rowOff>34925</xdr:rowOff>
    </xdr:from>
    <xdr:to>
      <xdr:col>4</xdr:col>
      <xdr:colOff>3009899</xdr:colOff>
      <xdr:row>18</xdr:row>
      <xdr:rowOff>874988</xdr:rowOff>
    </xdr:to>
    <xdr:pic>
      <xdr:nvPicPr>
        <xdr:cNvPr id="30" name="Imagen 29">
          <a:extLst>
            <a:ext uri="{FF2B5EF4-FFF2-40B4-BE49-F238E27FC236}">
              <a16:creationId xmlns:a16="http://schemas.microsoft.com/office/drawing/2014/main" id="{84752922-D54C-4708-9C53-260A9B23F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6229689" y="17386300"/>
          <a:ext cx="1399835" cy="84006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20</xdr:row>
      <xdr:rowOff>65088</xdr:rowOff>
    </xdr:from>
    <xdr:to>
      <xdr:col>4</xdr:col>
      <xdr:colOff>1347787</xdr:colOff>
      <xdr:row>20</xdr:row>
      <xdr:rowOff>1038556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9203403A-42A2-4F61-9D4A-89A51747B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748212" y="19035713"/>
          <a:ext cx="1219200" cy="973468"/>
        </a:xfrm>
        <a:prstGeom prst="rect">
          <a:avLst/>
        </a:prstGeom>
      </xdr:spPr>
    </xdr:pic>
    <xdr:clientData/>
  </xdr:twoCellAnchor>
  <xdr:twoCellAnchor editAs="oneCell">
    <xdr:from>
      <xdr:col>4</xdr:col>
      <xdr:colOff>1409930</xdr:colOff>
      <xdr:row>20</xdr:row>
      <xdr:rowOff>176212</xdr:rowOff>
    </xdr:from>
    <xdr:to>
      <xdr:col>4</xdr:col>
      <xdr:colOff>2951161</xdr:colOff>
      <xdr:row>20</xdr:row>
      <xdr:rowOff>1039813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A2056A99-8B0A-4A8B-8351-09994AF64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6029555" y="19146837"/>
          <a:ext cx="1541231" cy="863601"/>
        </a:xfrm>
        <a:prstGeom prst="rect">
          <a:avLst/>
        </a:prstGeom>
      </xdr:spPr>
    </xdr:pic>
    <xdr:clientData/>
  </xdr:twoCellAnchor>
  <xdr:twoCellAnchor editAs="oneCell">
    <xdr:from>
      <xdr:col>4</xdr:col>
      <xdr:colOff>91742</xdr:colOff>
      <xdr:row>22</xdr:row>
      <xdr:rowOff>66674</xdr:rowOff>
    </xdr:from>
    <xdr:to>
      <xdr:col>4</xdr:col>
      <xdr:colOff>1323223</xdr:colOff>
      <xdr:row>22</xdr:row>
      <xdr:rowOff>1085850</xdr:rowOff>
    </xdr:to>
    <xdr:pic>
      <xdr:nvPicPr>
        <xdr:cNvPr id="33" name="Imagen 32">
          <a:extLst>
            <a:ext uri="{FF2B5EF4-FFF2-40B4-BE49-F238E27FC236}">
              <a16:creationId xmlns:a16="http://schemas.microsoft.com/office/drawing/2014/main" id="{4DB6E001-2B03-4465-8909-DE5E93CB3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77992" y="24079199"/>
          <a:ext cx="1231481" cy="1019176"/>
        </a:xfrm>
        <a:prstGeom prst="rect">
          <a:avLst/>
        </a:prstGeom>
      </xdr:spPr>
    </xdr:pic>
    <xdr:clientData/>
  </xdr:twoCellAnchor>
  <xdr:twoCellAnchor editAs="oneCell">
    <xdr:from>
      <xdr:col>4</xdr:col>
      <xdr:colOff>1594097</xdr:colOff>
      <xdr:row>22</xdr:row>
      <xdr:rowOff>133350</xdr:rowOff>
    </xdr:from>
    <xdr:to>
      <xdr:col>4</xdr:col>
      <xdr:colOff>2818882</xdr:colOff>
      <xdr:row>22</xdr:row>
      <xdr:rowOff>1075926</xdr:rowOff>
    </xdr:to>
    <xdr:pic>
      <xdr:nvPicPr>
        <xdr:cNvPr id="34" name="Imagen 33">
          <a:extLst>
            <a:ext uri="{FF2B5EF4-FFF2-40B4-BE49-F238E27FC236}">
              <a16:creationId xmlns:a16="http://schemas.microsoft.com/office/drawing/2014/main" id="{AECE95A0-6742-45DC-A6B5-BB35B4A2B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880347" y="24145875"/>
          <a:ext cx="1224785" cy="942576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23</xdr:row>
      <xdr:rowOff>47626</xdr:rowOff>
    </xdr:from>
    <xdr:to>
      <xdr:col>4</xdr:col>
      <xdr:colOff>990380</xdr:colOff>
      <xdr:row>23</xdr:row>
      <xdr:rowOff>1143000</xdr:rowOff>
    </xdr:to>
    <xdr:pic>
      <xdr:nvPicPr>
        <xdr:cNvPr id="35" name="Imagen 34">
          <a:extLst>
            <a:ext uri="{FF2B5EF4-FFF2-40B4-BE49-F238E27FC236}">
              <a16:creationId xmlns:a16="http://schemas.microsoft.com/office/drawing/2014/main" id="{599D3996-D3B1-4AB2-A0DC-46139162A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362450" y="25326976"/>
          <a:ext cx="914180" cy="1095374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1619249</xdr:colOff>
      <xdr:row>23</xdr:row>
      <xdr:rowOff>82919</xdr:rowOff>
    </xdr:from>
    <xdr:to>
      <xdr:col>4</xdr:col>
      <xdr:colOff>2752724</xdr:colOff>
      <xdr:row>23</xdr:row>
      <xdr:rowOff>1114425</xdr:rowOff>
    </xdr:to>
    <xdr:pic>
      <xdr:nvPicPr>
        <xdr:cNvPr id="36" name="Imagen 35">
          <a:extLst>
            <a:ext uri="{FF2B5EF4-FFF2-40B4-BE49-F238E27FC236}">
              <a16:creationId xmlns:a16="http://schemas.microsoft.com/office/drawing/2014/main" id="{6470CCBB-CC59-478E-9DD2-F210DD18F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905499" y="25362269"/>
          <a:ext cx="1133475" cy="1031506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26</xdr:row>
      <xdr:rowOff>220949</xdr:rowOff>
    </xdr:from>
    <xdr:to>
      <xdr:col>4</xdr:col>
      <xdr:colOff>1275914</xdr:colOff>
      <xdr:row>26</xdr:row>
      <xdr:rowOff>971249</xdr:rowOff>
    </xdr:to>
    <xdr:pic>
      <xdr:nvPicPr>
        <xdr:cNvPr id="37" name="Imagen 36">
          <a:extLst>
            <a:ext uri="{FF2B5EF4-FFF2-40B4-BE49-F238E27FC236}">
              <a16:creationId xmlns:a16="http://schemas.microsoft.com/office/drawing/2014/main" id="{4DA34F4D-585E-4007-91EF-0218907DE4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76750" y="29300774"/>
          <a:ext cx="1085414" cy="7503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1600195</xdr:colOff>
      <xdr:row>26</xdr:row>
      <xdr:rowOff>69851</xdr:rowOff>
    </xdr:from>
    <xdr:to>
      <xdr:col>4</xdr:col>
      <xdr:colOff>2895596</xdr:colOff>
      <xdr:row>26</xdr:row>
      <xdr:rowOff>952501</xdr:rowOff>
    </xdr:to>
    <xdr:pic>
      <xdr:nvPicPr>
        <xdr:cNvPr id="38" name="Imagen 37">
          <a:extLst>
            <a:ext uri="{FF2B5EF4-FFF2-40B4-BE49-F238E27FC236}">
              <a16:creationId xmlns:a16="http://schemas.microsoft.com/office/drawing/2014/main" id="{DD3D6F4E-BBEA-4809-BE1A-8362CFD8A1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10800000" flipV="1">
          <a:off x="6219820" y="26287414"/>
          <a:ext cx="1295401" cy="882650"/>
        </a:xfrm>
        <a:prstGeom prst="rect">
          <a:avLst/>
        </a:prstGeom>
      </xdr:spPr>
    </xdr:pic>
    <xdr:clientData/>
  </xdr:twoCellAnchor>
  <xdr:twoCellAnchor editAs="oneCell">
    <xdr:from>
      <xdr:col>4</xdr:col>
      <xdr:colOff>971550</xdr:colOff>
      <xdr:row>27</xdr:row>
      <xdr:rowOff>203869</xdr:rowOff>
    </xdr:from>
    <xdr:to>
      <xdr:col>4</xdr:col>
      <xdr:colOff>2047189</xdr:colOff>
      <xdr:row>27</xdr:row>
      <xdr:rowOff>1066251</xdr:rowOff>
    </xdr:to>
    <xdr:pic>
      <xdr:nvPicPr>
        <xdr:cNvPr id="39" name="Imagen 38">
          <a:extLst>
            <a:ext uri="{FF2B5EF4-FFF2-40B4-BE49-F238E27FC236}">
              <a16:creationId xmlns:a16="http://schemas.microsoft.com/office/drawing/2014/main" id="{7C72A9E6-B9F3-4248-9F41-FBF5FF9ACA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257800" y="30550519"/>
          <a:ext cx="1075639" cy="862382"/>
        </a:xfrm>
        <a:prstGeom prst="rect">
          <a:avLst/>
        </a:prstGeom>
      </xdr:spPr>
    </xdr:pic>
    <xdr:clientData/>
  </xdr:twoCellAnchor>
  <xdr:twoCellAnchor editAs="oneCell">
    <xdr:from>
      <xdr:col>4</xdr:col>
      <xdr:colOff>1171575</xdr:colOff>
      <xdr:row>28</xdr:row>
      <xdr:rowOff>174658</xdr:rowOff>
    </xdr:from>
    <xdr:to>
      <xdr:col>4</xdr:col>
      <xdr:colOff>1809407</xdr:colOff>
      <xdr:row>28</xdr:row>
      <xdr:rowOff>1142480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F0604278-EAC9-4EBD-8513-018A71F32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457825" y="31788133"/>
          <a:ext cx="637832" cy="967822"/>
        </a:xfrm>
        <a:prstGeom prst="rect">
          <a:avLst/>
        </a:prstGeom>
      </xdr:spPr>
    </xdr:pic>
    <xdr:clientData/>
  </xdr:twoCellAnchor>
  <xdr:twoCellAnchor editAs="oneCell">
    <xdr:from>
      <xdr:col>4</xdr:col>
      <xdr:colOff>145256</xdr:colOff>
      <xdr:row>29</xdr:row>
      <xdr:rowOff>74612</xdr:rowOff>
    </xdr:from>
    <xdr:to>
      <xdr:col>4</xdr:col>
      <xdr:colOff>1190625</xdr:colOff>
      <xdr:row>29</xdr:row>
      <xdr:rowOff>912813</xdr:rowOff>
    </xdr:to>
    <xdr:pic>
      <xdr:nvPicPr>
        <xdr:cNvPr id="41" name="Imagen 40">
          <a:extLst>
            <a:ext uri="{FF2B5EF4-FFF2-40B4-BE49-F238E27FC236}">
              <a16:creationId xmlns:a16="http://schemas.microsoft.com/office/drawing/2014/main" id="{EB9F25E2-EC28-48C5-AF9F-2D8DAE76E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764881" y="29856112"/>
          <a:ext cx="1045369" cy="838201"/>
        </a:xfrm>
        <a:prstGeom prst="rect">
          <a:avLst/>
        </a:prstGeom>
      </xdr:spPr>
    </xdr:pic>
    <xdr:clientData/>
  </xdr:twoCellAnchor>
  <xdr:twoCellAnchor editAs="oneCell">
    <xdr:from>
      <xdr:col>4</xdr:col>
      <xdr:colOff>1511300</xdr:colOff>
      <xdr:row>29</xdr:row>
      <xdr:rowOff>74678</xdr:rowOff>
    </xdr:from>
    <xdr:to>
      <xdr:col>4</xdr:col>
      <xdr:colOff>2663424</xdr:colOff>
      <xdr:row>29</xdr:row>
      <xdr:rowOff>915694</xdr:rowOff>
    </xdr:to>
    <xdr:pic>
      <xdr:nvPicPr>
        <xdr:cNvPr id="42" name="Imagen 41">
          <a:extLst>
            <a:ext uri="{FF2B5EF4-FFF2-40B4-BE49-F238E27FC236}">
              <a16:creationId xmlns:a16="http://schemas.microsoft.com/office/drawing/2014/main" id="{16D2E355-B4F0-49E9-B0BC-90C794824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130925" y="29856178"/>
          <a:ext cx="1152124" cy="841016"/>
        </a:xfrm>
        <a:prstGeom prst="rect">
          <a:avLst/>
        </a:prstGeom>
      </xdr:spPr>
    </xdr:pic>
    <xdr:clientData/>
  </xdr:twoCellAnchor>
  <xdr:twoCellAnchor editAs="oneCell">
    <xdr:from>
      <xdr:col>4</xdr:col>
      <xdr:colOff>201613</xdr:colOff>
      <xdr:row>33</xdr:row>
      <xdr:rowOff>54949</xdr:rowOff>
    </xdr:from>
    <xdr:to>
      <xdr:col>4</xdr:col>
      <xdr:colOff>1315215</xdr:colOff>
      <xdr:row>33</xdr:row>
      <xdr:rowOff>802722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EEA2CDF6-9EC2-4A12-8CD1-22E5D77E68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821238" y="35408574"/>
          <a:ext cx="1113602" cy="747773"/>
        </a:xfrm>
        <a:prstGeom prst="rect">
          <a:avLst/>
        </a:prstGeom>
      </xdr:spPr>
    </xdr:pic>
    <xdr:clientData/>
  </xdr:twoCellAnchor>
  <xdr:twoCellAnchor editAs="oneCell">
    <xdr:from>
      <xdr:col>4</xdr:col>
      <xdr:colOff>1663700</xdr:colOff>
      <xdr:row>33</xdr:row>
      <xdr:rowOff>80963</xdr:rowOff>
    </xdr:from>
    <xdr:to>
      <xdr:col>4</xdr:col>
      <xdr:colOff>2860226</xdr:colOff>
      <xdr:row>33</xdr:row>
      <xdr:rowOff>795070</xdr:rowOff>
    </xdr:to>
    <xdr:pic>
      <xdr:nvPicPr>
        <xdr:cNvPr id="44" name="Imagen 43">
          <a:extLst>
            <a:ext uri="{FF2B5EF4-FFF2-40B4-BE49-F238E27FC236}">
              <a16:creationId xmlns:a16="http://schemas.microsoft.com/office/drawing/2014/main" id="{C447AD4F-E9A1-42FE-8AF7-A68916936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6283325" y="35434588"/>
          <a:ext cx="1196526" cy="714107"/>
        </a:xfrm>
        <a:prstGeom prst="rect">
          <a:avLst/>
        </a:prstGeom>
      </xdr:spPr>
    </xdr:pic>
    <xdr:clientData/>
  </xdr:twoCellAnchor>
  <xdr:twoCellAnchor editAs="oneCell">
    <xdr:from>
      <xdr:col>4</xdr:col>
      <xdr:colOff>178032</xdr:colOff>
      <xdr:row>34</xdr:row>
      <xdr:rowOff>42863</xdr:rowOff>
    </xdr:from>
    <xdr:to>
      <xdr:col>4</xdr:col>
      <xdr:colOff>1389063</xdr:colOff>
      <xdr:row>34</xdr:row>
      <xdr:rowOff>1014413</xdr:rowOff>
    </xdr:to>
    <xdr:pic>
      <xdr:nvPicPr>
        <xdr:cNvPr id="45" name="Imagen 44">
          <a:extLst>
            <a:ext uri="{FF2B5EF4-FFF2-40B4-BE49-F238E27FC236}">
              <a16:creationId xmlns:a16="http://schemas.microsoft.com/office/drawing/2014/main" id="{3F7D9C70-D4FB-43B6-9912-237CC5CDC7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797657" y="36325176"/>
          <a:ext cx="1211031" cy="971550"/>
        </a:xfrm>
        <a:prstGeom prst="rect">
          <a:avLst/>
        </a:prstGeom>
      </xdr:spPr>
    </xdr:pic>
    <xdr:clientData/>
  </xdr:twoCellAnchor>
  <xdr:twoCellAnchor editAs="oneCell">
    <xdr:from>
      <xdr:col>4</xdr:col>
      <xdr:colOff>1520825</xdr:colOff>
      <xdr:row>34</xdr:row>
      <xdr:rowOff>50799</xdr:rowOff>
    </xdr:from>
    <xdr:to>
      <xdr:col>4</xdr:col>
      <xdr:colOff>2720975</xdr:colOff>
      <xdr:row>34</xdr:row>
      <xdr:rowOff>1027120</xdr:rowOff>
    </xdr:to>
    <xdr:pic>
      <xdr:nvPicPr>
        <xdr:cNvPr id="46" name="Imagen 45">
          <a:extLst>
            <a:ext uri="{FF2B5EF4-FFF2-40B4-BE49-F238E27FC236}">
              <a16:creationId xmlns:a16="http://schemas.microsoft.com/office/drawing/2014/main" id="{1AA2DBA5-11F8-4D21-800C-19A33A676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140450" y="36333112"/>
          <a:ext cx="1200150" cy="976321"/>
        </a:xfrm>
        <a:prstGeom prst="rect">
          <a:avLst/>
        </a:prstGeom>
      </xdr:spPr>
    </xdr:pic>
    <xdr:clientData/>
  </xdr:twoCellAnchor>
  <xdr:twoCellAnchor editAs="oneCell">
    <xdr:from>
      <xdr:col>4</xdr:col>
      <xdr:colOff>219075</xdr:colOff>
      <xdr:row>35</xdr:row>
      <xdr:rowOff>74475</xdr:rowOff>
    </xdr:from>
    <xdr:to>
      <xdr:col>4</xdr:col>
      <xdr:colOff>1085423</xdr:colOff>
      <xdr:row>35</xdr:row>
      <xdr:rowOff>1066311</xdr:rowOff>
    </xdr:to>
    <xdr:pic>
      <xdr:nvPicPr>
        <xdr:cNvPr id="47" name="Imagen 46">
          <a:extLst>
            <a:ext uri="{FF2B5EF4-FFF2-40B4-BE49-F238E27FC236}">
              <a16:creationId xmlns:a16="http://schemas.microsoft.com/office/drawing/2014/main" id="{31DC3F2F-9FEE-4D1B-B1E2-B02DCAE14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505325" y="42460725"/>
          <a:ext cx="866348" cy="991836"/>
        </a:xfrm>
        <a:prstGeom prst="rect">
          <a:avLst/>
        </a:prstGeom>
      </xdr:spPr>
    </xdr:pic>
    <xdr:clientData/>
  </xdr:twoCellAnchor>
  <xdr:twoCellAnchor editAs="oneCell">
    <xdr:from>
      <xdr:col>4</xdr:col>
      <xdr:colOff>1552575</xdr:colOff>
      <xdr:row>35</xdr:row>
      <xdr:rowOff>104222</xdr:rowOff>
    </xdr:from>
    <xdr:to>
      <xdr:col>4</xdr:col>
      <xdr:colOff>2790127</xdr:colOff>
      <xdr:row>35</xdr:row>
      <xdr:rowOff>1018659</xdr:rowOff>
    </xdr:to>
    <xdr:pic>
      <xdr:nvPicPr>
        <xdr:cNvPr id="48" name="Imagen 47">
          <a:extLst>
            <a:ext uri="{FF2B5EF4-FFF2-40B4-BE49-F238E27FC236}">
              <a16:creationId xmlns:a16="http://schemas.microsoft.com/office/drawing/2014/main" id="{7826A6F8-ABC2-467A-9596-865A49D15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838825" y="42490472"/>
          <a:ext cx="1237552" cy="914437"/>
        </a:xfrm>
        <a:prstGeom prst="rect">
          <a:avLst/>
        </a:prstGeom>
      </xdr:spPr>
    </xdr:pic>
    <xdr:clientData/>
  </xdr:twoCellAnchor>
  <xdr:twoCellAnchor editAs="oneCell">
    <xdr:from>
      <xdr:col>4</xdr:col>
      <xdr:colOff>102382</xdr:colOff>
      <xdr:row>36</xdr:row>
      <xdr:rowOff>52387</xdr:rowOff>
    </xdr:from>
    <xdr:to>
      <xdr:col>4</xdr:col>
      <xdr:colOff>1431395</xdr:colOff>
      <xdr:row>36</xdr:row>
      <xdr:rowOff>960439</xdr:rowOff>
    </xdr:to>
    <xdr:pic>
      <xdr:nvPicPr>
        <xdr:cNvPr id="49" name="Imagen 48">
          <a:extLst>
            <a:ext uri="{FF2B5EF4-FFF2-40B4-BE49-F238E27FC236}">
              <a16:creationId xmlns:a16="http://schemas.microsoft.com/office/drawing/2014/main" id="{F7968E7E-066E-4AB8-B2F0-4BC340CEC4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722007" y="38692137"/>
          <a:ext cx="1329013" cy="908052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1666874</xdr:colOff>
      <xdr:row>36</xdr:row>
      <xdr:rowOff>32989</xdr:rowOff>
    </xdr:from>
    <xdr:to>
      <xdr:col>4</xdr:col>
      <xdr:colOff>2876549</xdr:colOff>
      <xdr:row>36</xdr:row>
      <xdr:rowOff>926159</xdr:rowOff>
    </xdr:to>
    <xdr:pic>
      <xdr:nvPicPr>
        <xdr:cNvPr id="50" name="Imagen 49">
          <a:extLst>
            <a:ext uri="{FF2B5EF4-FFF2-40B4-BE49-F238E27FC236}">
              <a16:creationId xmlns:a16="http://schemas.microsoft.com/office/drawing/2014/main" id="{15AC95A8-C723-4EF5-9F32-9BBE34425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6286499" y="38672739"/>
          <a:ext cx="1209675" cy="89317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38</xdr:row>
      <xdr:rowOff>152400</xdr:rowOff>
    </xdr:from>
    <xdr:to>
      <xdr:col>4</xdr:col>
      <xdr:colOff>1109779</xdr:colOff>
      <xdr:row>38</xdr:row>
      <xdr:rowOff>1047325</xdr:rowOff>
    </xdr:to>
    <xdr:pic>
      <xdr:nvPicPr>
        <xdr:cNvPr id="51" name="Imagen 50">
          <a:extLst>
            <a:ext uri="{FF2B5EF4-FFF2-40B4-BE49-F238E27FC236}">
              <a16:creationId xmlns:a16="http://schemas.microsoft.com/office/drawing/2014/main" id="{DCB745AD-2DC3-4BD4-9ED2-1EE76C2873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400550" y="46339125"/>
          <a:ext cx="995479" cy="894925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1714500</xdr:colOff>
      <xdr:row>38</xdr:row>
      <xdr:rowOff>84295</xdr:rowOff>
    </xdr:from>
    <xdr:to>
      <xdr:col>4</xdr:col>
      <xdr:colOff>2628480</xdr:colOff>
      <xdr:row>38</xdr:row>
      <xdr:rowOff>1104431</xdr:rowOff>
    </xdr:to>
    <xdr:pic>
      <xdr:nvPicPr>
        <xdr:cNvPr id="52" name="Imagen 51">
          <a:extLst>
            <a:ext uri="{FF2B5EF4-FFF2-40B4-BE49-F238E27FC236}">
              <a16:creationId xmlns:a16="http://schemas.microsoft.com/office/drawing/2014/main" id="{F1538D79-C8C6-434A-BD53-CA470CE56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6000750" y="46271020"/>
          <a:ext cx="913980" cy="1020136"/>
        </a:xfrm>
        <a:prstGeom prst="rect">
          <a:avLst/>
        </a:prstGeom>
      </xdr:spPr>
    </xdr:pic>
    <xdr:clientData/>
  </xdr:twoCellAnchor>
  <xdr:twoCellAnchor editAs="oneCell">
    <xdr:from>
      <xdr:col>4</xdr:col>
      <xdr:colOff>139896</xdr:colOff>
      <xdr:row>42</xdr:row>
      <xdr:rowOff>58737</xdr:rowOff>
    </xdr:from>
    <xdr:to>
      <xdr:col>4</xdr:col>
      <xdr:colOff>1623351</xdr:colOff>
      <xdr:row>42</xdr:row>
      <xdr:rowOff>920751</xdr:rowOff>
    </xdr:to>
    <xdr:pic>
      <xdr:nvPicPr>
        <xdr:cNvPr id="53" name="Imagen 52">
          <a:extLst>
            <a:ext uri="{FF2B5EF4-FFF2-40B4-BE49-F238E27FC236}">
              <a16:creationId xmlns:a16="http://schemas.microsoft.com/office/drawing/2014/main" id="{8A9BDD24-B115-43FB-9980-140704DF0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759521" y="45119925"/>
          <a:ext cx="1483455" cy="862014"/>
        </a:xfrm>
        <a:prstGeom prst="rect">
          <a:avLst/>
        </a:prstGeom>
      </xdr:spPr>
    </xdr:pic>
    <xdr:clientData/>
  </xdr:twoCellAnchor>
  <xdr:twoCellAnchor editAs="oneCell">
    <xdr:from>
      <xdr:col>4</xdr:col>
      <xdr:colOff>1713213</xdr:colOff>
      <xdr:row>42</xdr:row>
      <xdr:rowOff>57151</xdr:rowOff>
    </xdr:from>
    <xdr:to>
      <xdr:col>4</xdr:col>
      <xdr:colOff>2964808</xdr:colOff>
      <xdr:row>42</xdr:row>
      <xdr:rowOff>907570</xdr:rowOff>
    </xdr:to>
    <xdr:pic>
      <xdr:nvPicPr>
        <xdr:cNvPr id="54" name="Imagen 53">
          <a:extLst>
            <a:ext uri="{FF2B5EF4-FFF2-40B4-BE49-F238E27FC236}">
              <a16:creationId xmlns:a16="http://schemas.microsoft.com/office/drawing/2014/main" id="{D6D7E449-C256-490D-A4B8-6242E03A3C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6332838" y="45118339"/>
          <a:ext cx="1251595" cy="850419"/>
        </a:xfrm>
        <a:prstGeom prst="rect">
          <a:avLst/>
        </a:prstGeom>
      </xdr:spPr>
    </xdr:pic>
    <xdr:clientData/>
  </xdr:twoCellAnchor>
  <xdr:twoCellAnchor editAs="oneCell">
    <xdr:from>
      <xdr:col>4</xdr:col>
      <xdr:colOff>242181</xdr:colOff>
      <xdr:row>43</xdr:row>
      <xdr:rowOff>38100</xdr:rowOff>
    </xdr:from>
    <xdr:to>
      <xdr:col>4</xdr:col>
      <xdr:colOff>1275767</xdr:colOff>
      <xdr:row>43</xdr:row>
      <xdr:rowOff>881063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id="{DB4A8E4A-9018-4ECC-B145-C665F68FF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4861806" y="46107350"/>
          <a:ext cx="1033586" cy="842963"/>
        </a:xfrm>
        <a:prstGeom prst="rect">
          <a:avLst/>
        </a:prstGeom>
      </xdr:spPr>
    </xdr:pic>
    <xdr:clientData/>
  </xdr:twoCellAnchor>
  <xdr:twoCellAnchor editAs="oneCell">
    <xdr:from>
      <xdr:col>4</xdr:col>
      <xdr:colOff>1657350</xdr:colOff>
      <xdr:row>43</xdr:row>
      <xdr:rowOff>113930</xdr:rowOff>
    </xdr:from>
    <xdr:to>
      <xdr:col>4</xdr:col>
      <xdr:colOff>2885276</xdr:colOff>
      <xdr:row>43</xdr:row>
      <xdr:rowOff>825174</xdr:rowOff>
    </xdr:to>
    <xdr:pic>
      <xdr:nvPicPr>
        <xdr:cNvPr id="56" name="Imagen 55">
          <a:extLst>
            <a:ext uri="{FF2B5EF4-FFF2-40B4-BE49-F238E27FC236}">
              <a16:creationId xmlns:a16="http://schemas.microsoft.com/office/drawing/2014/main" id="{C3052485-166C-4C42-B18B-34FAEBD9E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6276975" y="46183180"/>
          <a:ext cx="1227926" cy="711244"/>
        </a:xfrm>
        <a:prstGeom prst="rect">
          <a:avLst/>
        </a:prstGeom>
      </xdr:spPr>
    </xdr:pic>
    <xdr:clientData/>
  </xdr:twoCellAnchor>
  <xdr:twoCellAnchor editAs="oneCell">
    <xdr:from>
      <xdr:col>4</xdr:col>
      <xdr:colOff>415925</xdr:colOff>
      <xdr:row>44</xdr:row>
      <xdr:rowOff>61137</xdr:rowOff>
    </xdr:from>
    <xdr:to>
      <xdr:col>4</xdr:col>
      <xdr:colOff>2082044</xdr:colOff>
      <xdr:row>44</xdr:row>
      <xdr:rowOff>936625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C9E23EC7-010C-4601-AF3D-A92C63BCC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035550" y="47106700"/>
          <a:ext cx="1666119" cy="875488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45</xdr:row>
      <xdr:rowOff>34623</xdr:rowOff>
    </xdr:from>
    <xdr:to>
      <xdr:col>4</xdr:col>
      <xdr:colOff>1224151</xdr:colOff>
      <xdr:row>45</xdr:row>
      <xdr:rowOff>835508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82596219-EF9B-4D2F-BE29-B994486F9F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4762500" y="48151748"/>
          <a:ext cx="1081276" cy="800885"/>
        </a:xfrm>
        <a:prstGeom prst="rect">
          <a:avLst/>
        </a:prstGeom>
      </xdr:spPr>
    </xdr:pic>
    <xdr:clientData/>
  </xdr:twoCellAnchor>
  <xdr:twoCellAnchor editAs="oneCell">
    <xdr:from>
      <xdr:col>4</xdr:col>
      <xdr:colOff>1795462</xdr:colOff>
      <xdr:row>45</xdr:row>
      <xdr:rowOff>76199</xdr:rowOff>
    </xdr:from>
    <xdr:to>
      <xdr:col>4</xdr:col>
      <xdr:colOff>2699757</xdr:colOff>
      <xdr:row>45</xdr:row>
      <xdr:rowOff>896938</xdr:rowOff>
    </xdr:to>
    <xdr:pic>
      <xdr:nvPicPr>
        <xdr:cNvPr id="59" name="Imagen 58">
          <a:extLst>
            <a:ext uri="{FF2B5EF4-FFF2-40B4-BE49-F238E27FC236}">
              <a16:creationId xmlns:a16="http://schemas.microsoft.com/office/drawing/2014/main" id="{CB1C0CAA-DEEC-40CA-9097-70185FF59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6415087" y="48193324"/>
          <a:ext cx="904295" cy="820739"/>
        </a:xfrm>
        <a:prstGeom prst="rect">
          <a:avLst/>
        </a:prstGeom>
      </xdr:spPr>
    </xdr:pic>
    <xdr:clientData/>
  </xdr:twoCellAnchor>
  <xdr:twoCellAnchor editAs="oneCell">
    <xdr:from>
      <xdr:col>4</xdr:col>
      <xdr:colOff>106424</xdr:colOff>
      <xdr:row>46</xdr:row>
      <xdr:rowOff>85725</xdr:rowOff>
    </xdr:from>
    <xdr:to>
      <xdr:col>4</xdr:col>
      <xdr:colOff>1323976</xdr:colOff>
      <xdr:row>46</xdr:row>
      <xdr:rowOff>881062</xdr:rowOff>
    </xdr:to>
    <xdr:pic>
      <xdr:nvPicPr>
        <xdr:cNvPr id="60" name="Imagen 59">
          <a:extLst>
            <a:ext uri="{FF2B5EF4-FFF2-40B4-BE49-F238E27FC236}">
              <a16:creationId xmlns:a16="http://schemas.microsoft.com/office/drawing/2014/main" id="{8D150AEE-61F7-42B0-9D6D-C1D7D8DE4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4726049" y="49226788"/>
          <a:ext cx="1217552" cy="795337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1619250</xdr:colOff>
      <xdr:row>46</xdr:row>
      <xdr:rowOff>66675</xdr:rowOff>
    </xdr:from>
    <xdr:to>
      <xdr:col>4</xdr:col>
      <xdr:colOff>2923327</xdr:colOff>
      <xdr:row>46</xdr:row>
      <xdr:rowOff>878127</xdr:rowOff>
    </xdr:to>
    <xdr:pic>
      <xdr:nvPicPr>
        <xdr:cNvPr id="61" name="Imagen 60">
          <a:extLst>
            <a:ext uri="{FF2B5EF4-FFF2-40B4-BE49-F238E27FC236}">
              <a16:creationId xmlns:a16="http://schemas.microsoft.com/office/drawing/2014/main" id="{40F50A03-D6AD-4BA6-84D7-F29DC9302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6238875" y="49207738"/>
          <a:ext cx="1304077" cy="811452"/>
        </a:xfrm>
        <a:prstGeom prst="rect">
          <a:avLst/>
        </a:prstGeom>
      </xdr:spPr>
    </xdr:pic>
    <xdr:clientData/>
  </xdr:twoCellAnchor>
  <xdr:twoCellAnchor editAs="oneCell">
    <xdr:from>
      <xdr:col>4</xdr:col>
      <xdr:colOff>226537</xdr:colOff>
      <xdr:row>49</xdr:row>
      <xdr:rowOff>66674</xdr:rowOff>
    </xdr:from>
    <xdr:to>
      <xdr:col>4</xdr:col>
      <xdr:colOff>1142308</xdr:colOff>
      <xdr:row>49</xdr:row>
      <xdr:rowOff>809063</xdr:rowOff>
    </xdr:to>
    <xdr:pic>
      <xdr:nvPicPr>
        <xdr:cNvPr id="62" name="Imagen 61">
          <a:extLst>
            <a:ext uri="{FF2B5EF4-FFF2-40B4-BE49-F238E27FC236}">
              <a16:creationId xmlns:a16="http://schemas.microsoft.com/office/drawing/2014/main" id="{C50F50F9-B060-4DDE-A9A8-E59C00608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4512787" y="60188474"/>
          <a:ext cx="915771" cy="742389"/>
        </a:xfrm>
        <a:prstGeom prst="rect">
          <a:avLst/>
        </a:prstGeom>
      </xdr:spPr>
    </xdr:pic>
    <xdr:clientData/>
  </xdr:twoCellAnchor>
  <xdr:twoCellAnchor editAs="oneCell">
    <xdr:from>
      <xdr:col>4</xdr:col>
      <xdr:colOff>1762124</xdr:colOff>
      <xdr:row>49</xdr:row>
      <xdr:rowOff>74333</xdr:rowOff>
    </xdr:from>
    <xdr:to>
      <xdr:col>4</xdr:col>
      <xdr:colOff>2742713</xdr:colOff>
      <xdr:row>49</xdr:row>
      <xdr:rowOff>1016000</xdr:rowOff>
    </xdr:to>
    <xdr:pic>
      <xdr:nvPicPr>
        <xdr:cNvPr id="63" name="Imagen 62">
          <a:extLst>
            <a:ext uri="{FF2B5EF4-FFF2-40B4-BE49-F238E27FC236}">
              <a16:creationId xmlns:a16="http://schemas.microsoft.com/office/drawing/2014/main" id="{DFE67471-9426-48DA-991F-B99090E4F0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6381749" y="52414208"/>
          <a:ext cx="980589" cy="941667"/>
        </a:xfrm>
        <a:prstGeom prst="rect">
          <a:avLst/>
        </a:prstGeom>
      </xdr:spPr>
    </xdr:pic>
    <xdr:clientData/>
  </xdr:twoCellAnchor>
  <xdr:twoCellAnchor editAs="oneCell">
    <xdr:from>
      <xdr:col>4</xdr:col>
      <xdr:colOff>103111</xdr:colOff>
      <xdr:row>51</xdr:row>
      <xdr:rowOff>190499</xdr:rowOff>
    </xdr:from>
    <xdr:to>
      <xdr:col>4</xdr:col>
      <xdr:colOff>1371600</xdr:colOff>
      <xdr:row>51</xdr:row>
      <xdr:rowOff>1095375</xdr:rowOff>
    </xdr:to>
    <xdr:pic>
      <xdr:nvPicPr>
        <xdr:cNvPr id="64" name="Imagen 63">
          <a:extLst>
            <a:ext uri="{FF2B5EF4-FFF2-40B4-BE49-F238E27FC236}">
              <a16:creationId xmlns:a16="http://schemas.microsoft.com/office/drawing/2014/main" id="{38B28C47-C10C-4FB8-88B8-1FDD64125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4389361" y="62845949"/>
          <a:ext cx="1268489" cy="904876"/>
        </a:xfrm>
        <a:prstGeom prst="rect">
          <a:avLst/>
        </a:prstGeom>
      </xdr:spPr>
    </xdr:pic>
    <xdr:clientData/>
  </xdr:twoCellAnchor>
  <xdr:twoCellAnchor editAs="oneCell">
    <xdr:from>
      <xdr:col>4</xdr:col>
      <xdr:colOff>1552575</xdr:colOff>
      <xdr:row>51</xdr:row>
      <xdr:rowOff>147891</xdr:rowOff>
    </xdr:from>
    <xdr:to>
      <xdr:col>4</xdr:col>
      <xdr:colOff>2970783</xdr:colOff>
      <xdr:row>51</xdr:row>
      <xdr:rowOff>1076324</xdr:rowOff>
    </xdr:to>
    <xdr:pic>
      <xdr:nvPicPr>
        <xdr:cNvPr id="65" name="Imagen 64">
          <a:extLst>
            <a:ext uri="{FF2B5EF4-FFF2-40B4-BE49-F238E27FC236}">
              <a16:creationId xmlns:a16="http://schemas.microsoft.com/office/drawing/2014/main" id="{150B08EE-057F-4633-9829-1FFC502081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838825" y="62803341"/>
          <a:ext cx="1418208" cy="928433"/>
        </a:xfrm>
        <a:prstGeom prst="rect">
          <a:avLst/>
        </a:prstGeom>
      </xdr:spPr>
    </xdr:pic>
    <xdr:clientData/>
  </xdr:twoCellAnchor>
  <xdr:twoCellAnchor editAs="oneCell">
    <xdr:from>
      <xdr:col>4</xdr:col>
      <xdr:colOff>894063</xdr:colOff>
      <xdr:row>53</xdr:row>
      <xdr:rowOff>57150</xdr:rowOff>
    </xdr:from>
    <xdr:to>
      <xdr:col>4</xdr:col>
      <xdr:colOff>1724024</xdr:colOff>
      <xdr:row>53</xdr:row>
      <xdr:rowOff>1181100</xdr:rowOff>
    </xdr:to>
    <xdr:pic>
      <xdr:nvPicPr>
        <xdr:cNvPr id="66" name="Imagen 65">
          <a:extLst>
            <a:ext uri="{FF2B5EF4-FFF2-40B4-BE49-F238E27FC236}">
              <a16:creationId xmlns:a16="http://schemas.microsoft.com/office/drawing/2014/main" id="{4BF81569-EEBF-4288-8280-54635FB85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80313" y="65246250"/>
          <a:ext cx="829961" cy="1123950"/>
        </a:xfrm>
        <a:prstGeom prst="rect">
          <a:avLst/>
        </a:prstGeom>
      </xdr:spPr>
    </xdr:pic>
    <xdr:clientData/>
  </xdr:twoCellAnchor>
  <xdr:twoCellAnchor editAs="oneCell">
    <xdr:from>
      <xdr:col>4</xdr:col>
      <xdr:colOff>727239</xdr:colOff>
      <xdr:row>52</xdr:row>
      <xdr:rowOff>85725</xdr:rowOff>
    </xdr:from>
    <xdr:to>
      <xdr:col>4</xdr:col>
      <xdr:colOff>1980604</xdr:colOff>
      <xdr:row>52</xdr:row>
      <xdr:rowOff>1113935</xdr:rowOff>
    </xdr:to>
    <xdr:pic>
      <xdr:nvPicPr>
        <xdr:cNvPr id="67" name="Imagen 66">
          <a:extLst>
            <a:ext uri="{FF2B5EF4-FFF2-40B4-BE49-F238E27FC236}">
              <a16:creationId xmlns:a16="http://schemas.microsoft.com/office/drawing/2014/main" id="{59B58578-1855-4EE2-83E4-9C2FF80F3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013489" y="64008000"/>
          <a:ext cx="1253365" cy="1028210"/>
        </a:xfrm>
        <a:prstGeom prst="rect">
          <a:avLst/>
        </a:prstGeom>
      </xdr:spPr>
    </xdr:pic>
    <xdr:clientData/>
  </xdr:twoCellAnchor>
  <xdr:twoCellAnchor editAs="oneCell">
    <xdr:from>
      <xdr:col>4</xdr:col>
      <xdr:colOff>588119</xdr:colOff>
      <xdr:row>54</xdr:row>
      <xdr:rowOff>47625</xdr:rowOff>
    </xdr:from>
    <xdr:to>
      <xdr:col>4</xdr:col>
      <xdr:colOff>2057400</xdr:colOff>
      <xdr:row>54</xdr:row>
      <xdr:rowOff>889000</xdr:rowOff>
    </xdr:to>
    <xdr:pic>
      <xdr:nvPicPr>
        <xdr:cNvPr id="68" name="Imagen 67">
          <a:extLst>
            <a:ext uri="{FF2B5EF4-FFF2-40B4-BE49-F238E27FC236}">
              <a16:creationId xmlns:a16="http://schemas.microsoft.com/office/drawing/2014/main" id="{6F12F0FA-43C9-4B4C-AE28-69CBF302A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207744" y="58578750"/>
          <a:ext cx="1469281" cy="841375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55</xdr:row>
      <xdr:rowOff>145939</xdr:rowOff>
    </xdr:from>
    <xdr:to>
      <xdr:col>4</xdr:col>
      <xdr:colOff>1218522</xdr:colOff>
      <xdr:row>55</xdr:row>
      <xdr:rowOff>1171575</xdr:rowOff>
    </xdr:to>
    <xdr:pic>
      <xdr:nvPicPr>
        <xdr:cNvPr id="69" name="Imagen 68">
          <a:extLst>
            <a:ext uri="{FF2B5EF4-FFF2-40B4-BE49-F238E27FC236}">
              <a16:creationId xmlns:a16="http://schemas.microsoft.com/office/drawing/2014/main" id="{C8DAC96A-3DA8-4EA1-930A-ED18969E0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4400550" y="67868689"/>
          <a:ext cx="1104222" cy="1025636"/>
        </a:xfrm>
        <a:prstGeom prst="rect">
          <a:avLst/>
        </a:prstGeom>
      </xdr:spPr>
    </xdr:pic>
    <xdr:clientData/>
  </xdr:twoCellAnchor>
  <xdr:twoCellAnchor editAs="oneCell">
    <xdr:from>
      <xdr:col>4</xdr:col>
      <xdr:colOff>1790701</xdr:colOff>
      <xdr:row>55</xdr:row>
      <xdr:rowOff>88732</xdr:rowOff>
    </xdr:from>
    <xdr:to>
      <xdr:col>4</xdr:col>
      <xdr:colOff>2685601</xdr:colOff>
      <xdr:row>55</xdr:row>
      <xdr:rowOff>1218633</xdr:rowOff>
    </xdr:to>
    <xdr:pic>
      <xdr:nvPicPr>
        <xdr:cNvPr id="70" name="Imagen 69">
          <a:extLst>
            <a:ext uri="{FF2B5EF4-FFF2-40B4-BE49-F238E27FC236}">
              <a16:creationId xmlns:a16="http://schemas.microsoft.com/office/drawing/2014/main" id="{DC47D077-CD35-4BBE-B4DD-A80F64433F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6076951" y="67811482"/>
          <a:ext cx="894900" cy="1129901"/>
        </a:xfrm>
        <a:prstGeom prst="rect">
          <a:avLst/>
        </a:prstGeom>
      </xdr:spPr>
    </xdr:pic>
    <xdr:clientData/>
  </xdr:twoCellAnchor>
  <xdr:twoCellAnchor editAs="oneCell">
    <xdr:from>
      <xdr:col>4</xdr:col>
      <xdr:colOff>161018</xdr:colOff>
      <xdr:row>56</xdr:row>
      <xdr:rowOff>39993</xdr:rowOff>
    </xdr:from>
    <xdr:to>
      <xdr:col>4</xdr:col>
      <xdr:colOff>1354982</xdr:colOff>
      <xdr:row>56</xdr:row>
      <xdr:rowOff>946947</xdr:rowOff>
    </xdr:to>
    <xdr:pic>
      <xdr:nvPicPr>
        <xdr:cNvPr id="71" name="Imagen 70">
          <a:extLst>
            <a:ext uri="{FF2B5EF4-FFF2-40B4-BE49-F238E27FC236}">
              <a16:creationId xmlns:a16="http://schemas.microsoft.com/office/drawing/2014/main" id="{0843AD1C-DC85-4BD0-9A50-3DA51DA4D4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4780643" y="60880931"/>
          <a:ext cx="1193964" cy="906954"/>
        </a:xfrm>
        <a:prstGeom prst="rect">
          <a:avLst/>
        </a:prstGeom>
      </xdr:spPr>
    </xdr:pic>
    <xdr:clientData/>
  </xdr:twoCellAnchor>
  <xdr:twoCellAnchor editAs="oneCell">
    <xdr:from>
      <xdr:col>4</xdr:col>
      <xdr:colOff>1631516</xdr:colOff>
      <xdr:row>56</xdr:row>
      <xdr:rowOff>60098</xdr:rowOff>
    </xdr:from>
    <xdr:to>
      <xdr:col>4</xdr:col>
      <xdr:colOff>2867706</xdr:colOff>
      <xdr:row>56</xdr:row>
      <xdr:rowOff>889741</xdr:rowOff>
    </xdr:to>
    <xdr:pic>
      <xdr:nvPicPr>
        <xdr:cNvPr id="72" name="Imagen 71">
          <a:extLst>
            <a:ext uri="{FF2B5EF4-FFF2-40B4-BE49-F238E27FC236}">
              <a16:creationId xmlns:a16="http://schemas.microsoft.com/office/drawing/2014/main" id="{F61759E0-11BF-49EF-AB23-DD383E83A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6251141" y="60901036"/>
          <a:ext cx="1236190" cy="829643"/>
        </a:xfrm>
        <a:prstGeom prst="rect">
          <a:avLst/>
        </a:prstGeom>
      </xdr:spPr>
    </xdr:pic>
    <xdr:clientData/>
  </xdr:twoCellAnchor>
  <xdr:twoCellAnchor editAs="oneCell">
    <xdr:from>
      <xdr:col>4</xdr:col>
      <xdr:colOff>212045</xdr:colOff>
      <xdr:row>57</xdr:row>
      <xdr:rowOff>44223</xdr:rowOff>
    </xdr:from>
    <xdr:to>
      <xdr:col>4</xdr:col>
      <xdr:colOff>1243236</xdr:colOff>
      <xdr:row>57</xdr:row>
      <xdr:rowOff>1080806</xdr:rowOff>
    </xdr:to>
    <xdr:pic>
      <xdr:nvPicPr>
        <xdr:cNvPr id="73" name="Imagen 72">
          <a:extLst>
            <a:ext uri="{FF2B5EF4-FFF2-40B4-BE49-F238E27FC236}">
              <a16:creationId xmlns:a16="http://schemas.microsoft.com/office/drawing/2014/main" id="{75AA159F-19E0-46AA-AA70-F923CE2735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4831670" y="61909098"/>
          <a:ext cx="1031191" cy="1036583"/>
        </a:xfrm>
        <a:prstGeom prst="rect">
          <a:avLst/>
        </a:prstGeom>
      </xdr:spPr>
    </xdr:pic>
    <xdr:clientData/>
  </xdr:twoCellAnchor>
  <xdr:twoCellAnchor editAs="oneCell">
    <xdr:from>
      <xdr:col>4</xdr:col>
      <xdr:colOff>1768929</xdr:colOff>
      <xdr:row>57</xdr:row>
      <xdr:rowOff>54429</xdr:rowOff>
    </xdr:from>
    <xdr:to>
      <xdr:col>4</xdr:col>
      <xdr:colOff>2704679</xdr:colOff>
      <xdr:row>57</xdr:row>
      <xdr:rowOff>1079500</xdr:rowOff>
    </xdr:to>
    <xdr:pic>
      <xdr:nvPicPr>
        <xdr:cNvPr id="74" name="Imagen 73">
          <a:extLst>
            <a:ext uri="{FF2B5EF4-FFF2-40B4-BE49-F238E27FC236}">
              <a16:creationId xmlns:a16="http://schemas.microsoft.com/office/drawing/2014/main" id="{177A412F-1FFB-4883-96A4-25D401AC56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6388554" y="61919304"/>
          <a:ext cx="935750" cy="1025071"/>
        </a:xfrm>
        <a:prstGeom prst="rect">
          <a:avLst/>
        </a:prstGeom>
      </xdr:spPr>
    </xdr:pic>
    <xdr:clientData/>
  </xdr:twoCellAnchor>
  <xdr:twoCellAnchor editAs="oneCell">
    <xdr:from>
      <xdr:col>4</xdr:col>
      <xdr:colOff>285749</xdr:colOff>
      <xdr:row>59</xdr:row>
      <xdr:rowOff>97795</xdr:rowOff>
    </xdr:from>
    <xdr:to>
      <xdr:col>4</xdr:col>
      <xdr:colOff>1347107</xdr:colOff>
      <xdr:row>59</xdr:row>
      <xdr:rowOff>1016000</xdr:rowOff>
    </xdr:to>
    <xdr:pic>
      <xdr:nvPicPr>
        <xdr:cNvPr id="75" name="Imagen 74">
          <a:extLst>
            <a:ext uri="{FF2B5EF4-FFF2-40B4-BE49-F238E27FC236}">
              <a16:creationId xmlns:a16="http://schemas.microsoft.com/office/drawing/2014/main" id="{20696B8E-4948-4B22-894C-C0CB0D7F4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4905374" y="64407420"/>
          <a:ext cx="1061358" cy="918205"/>
        </a:xfrm>
        <a:prstGeom prst="rect">
          <a:avLst/>
        </a:prstGeom>
      </xdr:spPr>
    </xdr:pic>
    <xdr:clientData/>
  </xdr:twoCellAnchor>
  <xdr:twoCellAnchor editAs="oneCell">
    <xdr:from>
      <xdr:col>4</xdr:col>
      <xdr:colOff>1672492</xdr:colOff>
      <xdr:row>59</xdr:row>
      <xdr:rowOff>90005</xdr:rowOff>
    </xdr:from>
    <xdr:to>
      <xdr:col>4</xdr:col>
      <xdr:colOff>2756464</xdr:colOff>
      <xdr:row>59</xdr:row>
      <xdr:rowOff>1023938</xdr:rowOff>
    </xdr:to>
    <xdr:pic>
      <xdr:nvPicPr>
        <xdr:cNvPr id="76" name="Imagen 75">
          <a:extLst>
            <a:ext uri="{FF2B5EF4-FFF2-40B4-BE49-F238E27FC236}">
              <a16:creationId xmlns:a16="http://schemas.microsoft.com/office/drawing/2014/main" id="{AF99A62E-C6FA-4EA1-A455-8E6A3B3D4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6292117" y="64399630"/>
          <a:ext cx="1083972" cy="933933"/>
        </a:xfrm>
        <a:prstGeom prst="rect">
          <a:avLst/>
        </a:prstGeom>
      </xdr:spPr>
    </xdr:pic>
    <xdr:clientData/>
  </xdr:twoCellAnchor>
  <xdr:twoCellAnchor editAs="oneCell">
    <xdr:from>
      <xdr:col>4</xdr:col>
      <xdr:colOff>217715</xdr:colOff>
      <xdr:row>60</xdr:row>
      <xdr:rowOff>67974</xdr:rowOff>
    </xdr:from>
    <xdr:to>
      <xdr:col>4</xdr:col>
      <xdr:colOff>1161667</xdr:colOff>
      <xdr:row>60</xdr:row>
      <xdr:rowOff>889000</xdr:rowOff>
    </xdr:to>
    <xdr:pic>
      <xdr:nvPicPr>
        <xdr:cNvPr id="77" name="Imagen 76">
          <a:extLst>
            <a:ext uri="{FF2B5EF4-FFF2-40B4-BE49-F238E27FC236}">
              <a16:creationId xmlns:a16="http://schemas.microsoft.com/office/drawing/2014/main" id="{71DD8A66-99B1-4B1A-B997-E987B0D8A2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4837340" y="65472974"/>
          <a:ext cx="943952" cy="821026"/>
        </a:xfrm>
        <a:prstGeom prst="rect">
          <a:avLst/>
        </a:prstGeom>
      </xdr:spPr>
    </xdr:pic>
    <xdr:clientData/>
  </xdr:twoCellAnchor>
  <xdr:twoCellAnchor editAs="oneCell">
    <xdr:from>
      <xdr:col>4</xdr:col>
      <xdr:colOff>1456871</xdr:colOff>
      <xdr:row>60</xdr:row>
      <xdr:rowOff>81643</xdr:rowOff>
    </xdr:from>
    <xdr:to>
      <xdr:col>4</xdr:col>
      <xdr:colOff>2923405</xdr:colOff>
      <xdr:row>60</xdr:row>
      <xdr:rowOff>897643</xdr:rowOff>
    </xdr:to>
    <xdr:pic>
      <xdr:nvPicPr>
        <xdr:cNvPr id="78" name="Imagen 77">
          <a:extLst>
            <a:ext uri="{FF2B5EF4-FFF2-40B4-BE49-F238E27FC236}">
              <a16:creationId xmlns:a16="http://schemas.microsoft.com/office/drawing/2014/main" id="{FAE61075-DF9E-4E17-B071-9CF23E7C1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743121" y="74138518"/>
          <a:ext cx="1466534" cy="816000"/>
        </a:xfrm>
        <a:prstGeom prst="rect">
          <a:avLst/>
        </a:prstGeom>
      </xdr:spPr>
    </xdr:pic>
    <xdr:clientData/>
  </xdr:twoCellAnchor>
  <xdr:twoCellAnchor editAs="oneCell">
    <xdr:from>
      <xdr:col>4</xdr:col>
      <xdr:colOff>75790</xdr:colOff>
      <xdr:row>61</xdr:row>
      <xdr:rowOff>68035</xdr:rowOff>
    </xdr:from>
    <xdr:to>
      <xdr:col>4</xdr:col>
      <xdr:colOff>1387929</xdr:colOff>
      <xdr:row>61</xdr:row>
      <xdr:rowOff>889000</xdr:rowOff>
    </xdr:to>
    <xdr:pic>
      <xdr:nvPicPr>
        <xdr:cNvPr id="79" name="Imagen 78">
          <a:extLst>
            <a:ext uri="{FF2B5EF4-FFF2-40B4-BE49-F238E27FC236}">
              <a16:creationId xmlns:a16="http://schemas.microsoft.com/office/drawing/2014/main" id="{113EC94F-198A-4C1B-B520-1C833E19B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4695415" y="66441410"/>
          <a:ext cx="1312139" cy="820965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1619249</xdr:colOff>
      <xdr:row>61</xdr:row>
      <xdr:rowOff>40822</xdr:rowOff>
    </xdr:from>
    <xdr:to>
      <xdr:col>4</xdr:col>
      <xdr:colOff>2994380</xdr:colOff>
      <xdr:row>61</xdr:row>
      <xdr:rowOff>900285</xdr:rowOff>
    </xdr:to>
    <xdr:pic>
      <xdr:nvPicPr>
        <xdr:cNvPr id="80" name="Imagen 79">
          <a:extLst>
            <a:ext uri="{FF2B5EF4-FFF2-40B4-BE49-F238E27FC236}">
              <a16:creationId xmlns:a16="http://schemas.microsoft.com/office/drawing/2014/main" id="{D6F9B69C-2730-4DF3-927B-0A3D6FDFB6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6238874" y="66414197"/>
          <a:ext cx="1375131" cy="859463"/>
        </a:xfrm>
        <a:prstGeom prst="rect">
          <a:avLst/>
        </a:prstGeom>
      </xdr:spPr>
    </xdr:pic>
    <xdr:clientData/>
  </xdr:twoCellAnchor>
  <xdr:twoCellAnchor editAs="oneCell">
    <xdr:from>
      <xdr:col>4</xdr:col>
      <xdr:colOff>189408</xdr:colOff>
      <xdr:row>62</xdr:row>
      <xdr:rowOff>108857</xdr:rowOff>
    </xdr:from>
    <xdr:to>
      <xdr:col>4</xdr:col>
      <xdr:colOff>1656607</xdr:colOff>
      <xdr:row>62</xdr:row>
      <xdr:rowOff>841375</xdr:rowOff>
    </xdr:to>
    <xdr:pic>
      <xdr:nvPicPr>
        <xdr:cNvPr id="81" name="Imagen 80">
          <a:extLst>
            <a:ext uri="{FF2B5EF4-FFF2-40B4-BE49-F238E27FC236}">
              <a16:creationId xmlns:a16="http://schemas.microsoft.com/office/drawing/2014/main" id="{A752F8E2-732F-4596-8769-5DEF0D108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809033" y="67506170"/>
          <a:ext cx="1467199" cy="732518"/>
        </a:xfrm>
        <a:prstGeom prst="rect">
          <a:avLst/>
        </a:prstGeom>
      </xdr:spPr>
    </xdr:pic>
    <xdr:clientData/>
  </xdr:twoCellAnchor>
  <xdr:twoCellAnchor editAs="oneCell">
    <xdr:from>
      <xdr:col>4</xdr:col>
      <xdr:colOff>122463</xdr:colOff>
      <xdr:row>64</xdr:row>
      <xdr:rowOff>108857</xdr:rowOff>
    </xdr:from>
    <xdr:to>
      <xdr:col>4</xdr:col>
      <xdr:colOff>1551214</xdr:colOff>
      <xdr:row>64</xdr:row>
      <xdr:rowOff>1183343</xdr:rowOff>
    </xdr:to>
    <xdr:pic>
      <xdr:nvPicPr>
        <xdr:cNvPr id="82" name="Imagen 81">
          <a:extLst>
            <a:ext uri="{FF2B5EF4-FFF2-40B4-BE49-F238E27FC236}">
              <a16:creationId xmlns:a16="http://schemas.microsoft.com/office/drawing/2014/main" id="{A555AA10-1C14-4724-A8AB-3E33EA8C2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4408713" y="79233032"/>
          <a:ext cx="1428751" cy="1074486"/>
        </a:xfrm>
        <a:prstGeom prst="rect">
          <a:avLst/>
        </a:prstGeom>
      </xdr:spPr>
    </xdr:pic>
    <xdr:clientData/>
  </xdr:twoCellAnchor>
  <xdr:twoCellAnchor editAs="oneCell">
    <xdr:from>
      <xdr:col>4</xdr:col>
      <xdr:colOff>1632856</xdr:colOff>
      <xdr:row>64</xdr:row>
      <xdr:rowOff>88523</xdr:rowOff>
    </xdr:from>
    <xdr:to>
      <xdr:col>4</xdr:col>
      <xdr:colOff>2912761</xdr:colOff>
      <xdr:row>64</xdr:row>
      <xdr:rowOff>1134405</xdr:rowOff>
    </xdr:to>
    <xdr:pic>
      <xdr:nvPicPr>
        <xdr:cNvPr id="83" name="Imagen 82">
          <a:extLst>
            <a:ext uri="{FF2B5EF4-FFF2-40B4-BE49-F238E27FC236}">
              <a16:creationId xmlns:a16="http://schemas.microsoft.com/office/drawing/2014/main" id="{76906593-9A04-406C-8CD8-5A8BDB097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919106" y="79212698"/>
          <a:ext cx="1279905" cy="1045882"/>
        </a:xfrm>
        <a:prstGeom prst="rect">
          <a:avLst/>
        </a:prstGeom>
      </xdr:spPr>
    </xdr:pic>
    <xdr:clientData/>
  </xdr:twoCellAnchor>
  <xdr:twoCellAnchor editAs="oneCell">
    <xdr:from>
      <xdr:col>4</xdr:col>
      <xdr:colOff>163285</xdr:colOff>
      <xdr:row>65</xdr:row>
      <xdr:rowOff>55858</xdr:rowOff>
    </xdr:from>
    <xdr:to>
      <xdr:col>4</xdr:col>
      <xdr:colOff>1368476</xdr:colOff>
      <xdr:row>65</xdr:row>
      <xdr:rowOff>833438</xdr:rowOff>
    </xdr:to>
    <xdr:pic>
      <xdr:nvPicPr>
        <xdr:cNvPr id="84" name="Imagen 83">
          <a:extLst>
            <a:ext uri="{FF2B5EF4-FFF2-40B4-BE49-F238E27FC236}">
              <a16:creationId xmlns:a16="http://schemas.microsoft.com/office/drawing/2014/main" id="{9C101FCE-98BB-43B6-AC52-A83AD7D2D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4782910" y="70985358"/>
          <a:ext cx="1205191" cy="777580"/>
        </a:xfrm>
        <a:prstGeom prst="rect">
          <a:avLst/>
        </a:prstGeom>
      </xdr:spPr>
    </xdr:pic>
    <xdr:clientData/>
  </xdr:twoCellAnchor>
  <xdr:twoCellAnchor editAs="oneCell">
    <xdr:from>
      <xdr:col>4</xdr:col>
      <xdr:colOff>1627189</xdr:colOff>
      <xdr:row>65</xdr:row>
      <xdr:rowOff>13178</xdr:rowOff>
    </xdr:from>
    <xdr:to>
      <xdr:col>4</xdr:col>
      <xdr:colOff>2749439</xdr:colOff>
      <xdr:row>65</xdr:row>
      <xdr:rowOff>817563</xdr:rowOff>
    </xdr:to>
    <xdr:pic>
      <xdr:nvPicPr>
        <xdr:cNvPr id="85" name="Imagen 84">
          <a:extLst>
            <a:ext uri="{FF2B5EF4-FFF2-40B4-BE49-F238E27FC236}">
              <a16:creationId xmlns:a16="http://schemas.microsoft.com/office/drawing/2014/main" id="{E0D2963B-6DBD-471E-9D16-C60C171FE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6246814" y="70942678"/>
          <a:ext cx="1122250" cy="804385"/>
        </a:xfrm>
        <a:prstGeom prst="rect">
          <a:avLst/>
        </a:prstGeom>
      </xdr:spPr>
    </xdr:pic>
    <xdr:clientData/>
  </xdr:twoCellAnchor>
  <xdr:twoCellAnchor editAs="oneCell">
    <xdr:from>
      <xdr:col>4</xdr:col>
      <xdr:colOff>856019</xdr:colOff>
      <xdr:row>66</xdr:row>
      <xdr:rowOff>39007</xdr:rowOff>
    </xdr:from>
    <xdr:to>
      <xdr:col>4</xdr:col>
      <xdr:colOff>2173810</xdr:colOff>
      <xdr:row>66</xdr:row>
      <xdr:rowOff>849313</xdr:rowOff>
    </xdr:to>
    <xdr:pic>
      <xdr:nvPicPr>
        <xdr:cNvPr id="86" name="Imagen 85">
          <a:extLst>
            <a:ext uri="{FF2B5EF4-FFF2-40B4-BE49-F238E27FC236}">
              <a16:creationId xmlns:a16="http://schemas.microsoft.com/office/drawing/2014/main" id="{E3530F4F-3058-4EC6-803C-89BFA9EB2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475644" y="71976570"/>
          <a:ext cx="1317791" cy="810306"/>
        </a:xfrm>
        <a:prstGeom prst="rect">
          <a:avLst/>
        </a:prstGeom>
      </xdr:spPr>
    </xdr:pic>
    <xdr:clientData/>
  </xdr:twoCellAnchor>
  <xdr:twoCellAnchor editAs="oneCell">
    <xdr:from>
      <xdr:col>4</xdr:col>
      <xdr:colOff>108857</xdr:colOff>
      <xdr:row>68</xdr:row>
      <xdr:rowOff>120595</xdr:rowOff>
    </xdr:from>
    <xdr:to>
      <xdr:col>4</xdr:col>
      <xdr:colOff>1442833</xdr:colOff>
      <xdr:row>68</xdr:row>
      <xdr:rowOff>1081130</xdr:rowOff>
    </xdr:to>
    <xdr:pic>
      <xdr:nvPicPr>
        <xdr:cNvPr id="87" name="Imagen 86">
          <a:extLst>
            <a:ext uri="{FF2B5EF4-FFF2-40B4-BE49-F238E27FC236}">
              <a16:creationId xmlns:a16="http://schemas.microsoft.com/office/drawing/2014/main" id="{28D6295D-D4AB-4381-B69D-BADEE079DB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4395107" y="84388270"/>
          <a:ext cx="1333976" cy="960535"/>
        </a:xfrm>
        <a:prstGeom prst="rect">
          <a:avLst/>
        </a:prstGeom>
      </xdr:spPr>
    </xdr:pic>
    <xdr:clientData/>
  </xdr:twoCellAnchor>
  <xdr:twoCellAnchor editAs="oneCell">
    <xdr:from>
      <xdr:col>4</xdr:col>
      <xdr:colOff>1646463</xdr:colOff>
      <xdr:row>68</xdr:row>
      <xdr:rowOff>126981</xdr:rowOff>
    </xdr:from>
    <xdr:to>
      <xdr:col>4</xdr:col>
      <xdr:colOff>2994368</xdr:colOff>
      <xdr:row>68</xdr:row>
      <xdr:rowOff>1075929</xdr:rowOff>
    </xdr:to>
    <xdr:pic>
      <xdr:nvPicPr>
        <xdr:cNvPr id="88" name="Imagen 87">
          <a:extLst>
            <a:ext uri="{FF2B5EF4-FFF2-40B4-BE49-F238E27FC236}">
              <a16:creationId xmlns:a16="http://schemas.microsoft.com/office/drawing/2014/main" id="{FFB1FCAC-A300-4654-956C-0C4BCCEAC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932713" y="84394656"/>
          <a:ext cx="1347905" cy="948948"/>
        </a:xfrm>
        <a:prstGeom prst="rect">
          <a:avLst/>
        </a:prstGeom>
      </xdr:spPr>
    </xdr:pic>
    <xdr:clientData/>
  </xdr:twoCellAnchor>
  <xdr:twoCellAnchor editAs="oneCell">
    <xdr:from>
      <xdr:col>4</xdr:col>
      <xdr:colOff>114041</xdr:colOff>
      <xdr:row>69</xdr:row>
      <xdr:rowOff>61231</xdr:rowOff>
    </xdr:from>
    <xdr:to>
      <xdr:col>4</xdr:col>
      <xdr:colOff>1333501</xdr:colOff>
      <xdr:row>69</xdr:row>
      <xdr:rowOff>896938</xdr:rowOff>
    </xdr:to>
    <xdr:pic>
      <xdr:nvPicPr>
        <xdr:cNvPr id="89" name="Imagen 88">
          <a:extLst>
            <a:ext uri="{FF2B5EF4-FFF2-40B4-BE49-F238E27FC236}">
              <a16:creationId xmlns:a16="http://schemas.microsoft.com/office/drawing/2014/main" id="{F96102EB-7516-4878-ADFC-B7728FA48C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4733666" y="75451606"/>
          <a:ext cx="1219460" cy="835707"/>
        </a:xfrm>
        <a:prstGeom prst="rect">
          <a:avLst/>
        </a:prstGeom>
      </xdr:spPr>
    </xdr:pic>
    <xdr:clientData/>
  </xdr:twoCellAnchor>
  <xdr:twoCellAnchor editAs="oneCell">
    <xdr:from>
      <xdr:col>4</xdr:col>
      <xdr:colOff>1552899</xdr:colOff>
      <xdr:row>69</xdr:row>
      <xdr:rowOff>58965</xdr:rowOff>
    </xdr:from>
    <xdr:to>
      <xdr:col>4</xdr:col>
      <xdr:colOff>2704244</xdr:colOff>
      <xdr:row>69</xdr:row>
      <xdr:rowOff>906060</xdr:rowOff>
    </xdr:to>
    <xdr:pic>
      <xdr:nvPicPr>
        <xdr:cNvPr id="90" name="Imagen 89">
          <a:extLst>
            <a:ext uri="{FF2B5EF4-FFF2-40B4-BE49-F238E27FC236}">
              <a16:creationId xmlns:a16="http://schemas.microsoft.com/office/drawing/2014/main" id="{E41237AB-9C12-44A9-81A2-4E37D6266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6172524" y="75449340"/>
          <a:ext cx="1151345" cy="847095"/>
        </a:xfrm>
        <a:prstGeom prst="rect">
          <a:avLst/>
        </a:prstGeom>
      </xdr:spPr>
    </xdr:pic>
    <xdr:clientData/>
  </xdr:twoCellAnchor>
  <xdr:twoCellAnchor editAs="oneCell">
    <xdr:from>
      <xdr:col>4</xdr:col>
      <xdr:colOff>109452</xdr:colOff>
      <xdr:row>70</xdr:row>
      <xdr:rowOff>176892</xdr:rowOff>
    </xdr:from>
    <xdr:to>
      <xdr:col>4</xdr:col>
      <xdr:colOff>1490714</xdr:colOff>
      <xdr:row>70</xdr:row>
      <xdr:rowOff>1127487</xdr:rowOff>
    </xdr:to>
    <xdr:pic>
      <xdr:nvPicPr>
        <xdr:cNvPr id="91" name="Imagen 90">
          <a:extLst>
            <a:ext uri="{FF2B5EF4-FFF2-40B4-BE49-F238E27FC236}">
              <a16:creationId xmlns:a16="http://schemas.microsoft.com/office/drawing/2014/main" id="{48F0C51C-4076-4D88-8AD9-8AC01E233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4395702" y="87082992"/>
          <a:ext cx="1381262" cy="950595"/>
        </a:xfrm>
        <a:prstGeom prst="rect">
          <a:avLst/>
        </a:prstGeom>
      </xdr:spPr>
    </xdr:pic>
    <xdr:clientData/>
  </xdr:twoCellAnchor>
  <xdr:twoCellAnchor editAs="oneCell">
    <xdr:from>
      <xdr:col>4</xdr:col>
      <xdr:colOff>1537607</xdr:colOff>
      <xdr:row>70</xdr:row>
      <xdr:rowOff>95250</xdr:rowOff>
    </xdr:from>
    <xdr:to>
      <xdr:col>4</xdr:col>
      <xdr:colOff>3014738</xdr:colOff>
      <xdr:row>70</xdr:row>
      <xdr:rowOff>1187333</xdr:rowOff>
    </xdr:to>
    <xdr:pic>
      <xdr:nvPicPr>
        <xdr:cNvPr id="92" name="Imagen 91">
          <a:extLst>
            <a:ext uri="{FF2B5EF4-FFF2-40B4-BE49-F238E27FC236}">
              <a16:creationId xmlns:a16="http://schemas.microsoft.com/office/drawing/2014/main" id="{30DE6AEC-448C-483A-826E-AB6C52E1F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823857" y="87001350"/>
          <a:ext cx="1477131" cy="1092083"/>
        </a:xfrm>
        <a:prstGeom prst="rect">
          <a:avLst/>
        </a:prstGeom>
      </xdr:spPr>
    </xdr:pic>
    <xdr:clientData/>
  </xdr:twoCellAnchor>
  <xdr:twoCellAnchor editAs="oneCell">
    <xdr:from>
      <xdr:col>4</xdr:col>
      <xdr:colOff>155032</xdr:colOff>
      <xdr:row>72</xdr:row>
      <xdr:rowOff>45357</xdr:rowOff>
    </xdr:from>
    <xdr:to>
      <xdr:col>4</xdr:col>
      <xdr:colOff>1347107</xdr:colOff>
      <xdr:row>72</xdr:row>
      <xdr:rowOff>833437</xdr:rowOff>
    </xdr:to>
    <xdr:pic>
      <xdr:nvPicPr>
        <xdr:cNvPr id="93" name="Imagen 92">
          <a:extLst>
            <a:ext uri="{FF2B5EF4-FFF2-40B4-BE49-F238E27FC236}">
              <a16:creationId xmlns:a16="http://schemas.microsoft.com/office/drawing/2014/main" id="{093EA698-25FF-419F-ABCF-43B3D136EC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4774657" y="78713920"/>
          <a:ext cx="1192075" cy="78808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1619249</xdr:colOff>
      <xdr:row>72</xdr:row>
      <xdr:rowOff>40996</xdr:rowOff>
    </xdr:from>
    <xdr:to>
      <xdr:col>4</xdr:col>
      <xdr:colOff>2899154</xdr:colOff>
      <xdr:row>72</xdr:row>
      <xdr:rowOff>853506</xdr:rowOff>
    </xdr:to>
    <xdr:pic>
      <xdr:nvPicPr>
        <xdr:cNvPr id="94" name="Imagen 93">
          <a:extLst>
            <a:ext uri="{FF2B5EF4-FFF2-40B4-BE49-F238E27FC236}">
              <a16:creationId xmlns:a16="http://schemas.microsoft.com/office/drawing/2014/main" id="{B2EC9603-8353-444E-8657-9719AA01BF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6238874" y="78709559"/>
          <a:ext cx="1279905" cy="812510"/>
        </a:xfrm>
        <a:prstGeom prst="rect">
          <a:avLst/>
        </a:prstGeom>
      </xdr:spPr>
    </xdr:pic>
    <xdr:clientData/>
  </xdr:twoCellAnchor>
  <xdr:twoCellAnchor editAs="oneCell">
    <xdr:from>
      <xdr:col>4</xdr:col>
      <xdr:colOff>229054</xdr:colOff>
      <xdr:row>73</xdr:row>
      <xdr:rowOff>72171</xdr:rowOff>
    </xdr:from>
    <xdr:to>
      <xdr:col>4</xdr:col>
      <xdr:colOff>1341411</xdr:colOff>
      <xdr:row>73</xdr:row>
      <xdr:rowOff>890521</xdr:rowOff>
    </xdr:to>
    <xdr:pic>
      <xdr:nvPicPr>
        <xdr:cNvPr id="95" name="Imagen 94">
          <a:extLst>
            <a:ext uri="{FF2B5EF4-FFF2-40B4-BE49-F238E27FC236}">
              <a16:creationId xmlns:a16="http://schemas.microsoft.com/office/drawing/2014/main" id="{764293C4-8CE8-4ED8-9BAA-4DCEE00C4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4848679" y="79677359"/>
          <a:ext cx="1112357" cy="818350"/>
        </a:xfrm>
        <a:prstGeom prst="rect">
          <a:avLst/>
        </a:prstGeom>
      </xdr:spPr>
    </xdr:pic>
    <xdr:clientData/>
  </xdr:twoCellAnchor>
  <xdr:twoCellAnchor editAs="oneCell">
    <xdr:from>
      <xdr:col>4</xdr:col>
      <xdr:colOff>1501536</xdr:colOff>
      <xdr:row>73</xdr:row>
      <xdr:rowOff>62367</xdr:rowOff>
    </xdr:from>
    <xdr:to>
      <xdr:col>4</xdr:col>
      <xdr:colOff>2898322</xdr:colOff>
      <xdr:row>73</xdr:row>
      <xdr:rowOff>904875</xdr:rowOff>
    </xdr:to>
    <xdr:pic>
      <xdr:nvPicPr>
        <xdr:cNvPr id="96" name="Imagen 95">
          <a:extLst>
            <a:ext uri="{FF2B5EF4-FFF2-40B4-BE49-F238E27FC236}">
              <a16:creationId xmlns:a16="http://schemas.microsoft.com/office/drawing/2014/main" id="{E8E99E86-0D5A-491A-8C65-9E134CD86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6121161" y="79667555"/>
          <a:ext cx="1396786" cy="842508"/>
        </a:xfrm>
        <a:prstGeom prst="rect">
          <a:avLst/>
        </a:prstGeom>
      </xdr:spPr>
    </xdr:pic>
    <xdr:clientData/>
  </xdr:twoCellAnchor>
  <xdr:twoCellAnchor editAs="oneCell">
    <xdr:from>
      <xdr:col>4</xdr:col>
      <xdr:colOff>189877</xdr:colOff>
      <xdr:row>74</xdr:row>
      <xdr:rowOff>88447</xdr:rowOff>
    </xdr:from>
    <xdr:to>
      <xdr:col>4</xdr:col>
      <xdr:colOff>1413325</xdr:colOff>
      <xdr:row>74</xdr:row>
      <xdr:rowOff>796983</xdr:rowOff>
    </xdr:to>
    <xdr:pic>
      <xdr:nvPicPr>
        <xdr:cNvPr id="97" name="Imagen 96">
          <a:extLst>
            <a:ext uri="{FF2B5EF4-FFF2-40B4-BE49-F238E27FC236}">
              <a16:creationId xmlns:a16="http://schemas.microsoft.com/office/drawing/2014/main" id="{42128278-6BFD-432F-A452-4A75CD3A1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4809502" y="80963635"/>
          <a:ext cx="1223448" cy="708536"/>
        </a:xfrm>
        <a:prstGeom prst="rect">
          <a:avLst/>
        </a:prstGeom>
      </xdr:spPr>
    </xdr:pic>
    <xdr:clientData/>
  </xdr:twoCellAnchor>
  <xdr:twoCellAnchor editAs="oneCell">
    <xdr:from>
      <xdr:col>4</xdr:col>
      <xdr:colOff>1720169</xdr:colOff>
      <xdr:row>74</xdr:row>
      <xdr:rowOff>40773</xdr:rowOff>
    </xdr:from>
    <xdr:to>
      <xdr:col>4</xdr:col>
      <xdr:colOff>2850086</xdr:colOff>
      <xdr:row>74</xdr:row>
      <xdr:rowOff>826732</xdr:rowOff>
    </xdr:to>
    <xdr:pic>
      <xdr:nvPicPr>
        <xdr:cNvPr id="98" name="Imagen 97">
          <a:extLst>
            <a:ext uri="{FF2B5EF4-FFF2-40B4-BE49-F238E27FC236}">
              <a16:creationId xmlns:a16="http://schemas.microsoft.com/office/drawing/2014/main" id="{A1076A45-4581-4BD3-AE9F-74CDCDA70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6339794" y="80915961"/>
          <a:ext cx="1129917" cy="785959"/>
        </a:xfrm>
        <a:prstGeom prst="rect">
          <a:avLst/>
        </a:prstGeom>
      </xdr:spPr>
    </xdr:pic>
    <xdr:clientData/>
  </xdr:twoCellAnchor>
  <xdr:twoCellAnchor editAs="oneCell">
    <xdr:from>
      <xdr:col>4</xdr:col>
      <xdr:colOff>447040</xdr:colOff>
      <xdr:row>75</xdr:row>
      <xdr:rowOff>55789</xdr:rowOff>
    </xdr:from>
    <xdr:to>
      <xdr:col>4</xdr:col>
      <xdr:colOff>1257299</xdr:colOff>
      <xdr:row>75</xdr:row>
      <xdr:rowOff>606544</xdr:rowOff>
    </xdr:to>
    <xdr:pic>
      <xdr:nvPicPr>
        <xdr:cNvPr id="99" name="Imagen 98">
          <a:extLst>
            <a:ext uri="{FF2B5EF4-FFF2-40B4-BE49-F238E27FC236}">
              <a16:creationId xmlns:a16="http://schemas.microsoft.com/office/drawing/2014/main" id="{EC9D427E-3C8D-42CE-8D96-44B75EFCB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4733290" y="93296014"/>
          <a:ext cx="810259" cy="550755"/>
        </a:xfrm>
        <a:prstGeom prst="rect">
          <a:avLst/>
        </a:prstGeom>
      </xdr:spPr>
    </xdr:pic>
    <xdr:clientData/>
  </xdr:twoCellAnchor>
  <xdr:twoCellAnchor editAs="oneCell">
    <xdr:from>
      <xdr:col>4</xdr:col>
      <xdr:colOff>1804071</xdr:colOff>
      <xdr:row>75</xdr:row>
      <xdr:rowOff>42183</xdr:rowOff>
    </xdr:from>
    <xdr:to>
      <xdr:col>4</xdr:col>
      <xdr:colOff>2647606</xdr:colOff>
      <xdr:row>75</xdr:row>
      <xdr:rowOff>590551</xdr:rowOff>
    </xdr:to>
    <xdr:pic>
      <xdr:nvPicPr>
        <xdr:cNvPr id="100" name="Imagen 99">
          <a:extLst>
            <a:ext uri="{FF2B5EF4-FFF2-40B4-BE49-F238E27FC236}">
              <a16:creationId xmlns:a16="http://schemas.microsoft.com/office/drawing/2014/main" id="{AC72DD28-4F2F-48AA-8737-398411006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6090321" y="93282408"/>
          <a:ext cx="843535" cy="548368"/>
        </a:xfrm>
        <a:prstGeom prst="rect">
          <a:avLst/>
        </a:prstGeom>
      </xdr:spPr>
    </xdr:pic>
    <xdr:clientData/>
  </xdr:twoCellAnchor>
  <xdr:twoCellAnchor editAs="oneCell">
    <xdr:from>
      <xdr:col>4</xdr:col>
      <xdr:colOff>449412</xdr:colOff>
      <xdr:row>75</xdr:row>
      <xdr:rowOff>625928</xdr:rowOff>
    </xdr:from>
    <xdr:to>
      <xdr:col>4</xdr:col>
      <xdr:colOff>1257300</xdr:colOff>
      <xdr:row>75</xdr:row>
      <xdr:rowOff>1226040</xdr:rowOff>
    </xdr:to>
    <xdr:pic>
      <xdr:nvPicPr>
        <xdr:cNvPr id="101" name="Imagen 100">
          <a:extLst>
            <a:ext uri="{FF2B5EF4-FFF2-40B4-BE49-F238E27FC236}">
              <a16:creationId xmlns:a16="http://schemas.microsoft.com/office/drawing/2014/main" id="{B8B19E6B-9239-40BD-87DC-8ACED8650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4735662" y="93866153"/>
          <a:ext cx="807888" cy="600112"/>
        </a:xfrm>
        <a:prstGeom prst="rect">
          <a:avLst/>
        </a:prstGeom>
      </xdr:spPr>
    </xdr:pic>
    <xdr:clientData/>
  </xdr:twoCellAnchor>
  <xdr:twoCellAnchor editAs="oneCell">
    <xdr:from>
      <xdr:col>4</xdr:col>
      <xdr:colOff>1799186</xdr:colOff>
      <xdr:row>75</xdr:row>
      <xdr:rowOff>625928</xdr:rowOff>
    </xdr:from>
    <xdr:to>
      <xdr:col>4</xdr:col>
      <xdr:colOff>2629643</xdr:colOff>
      <xdr:row>75</xdr:row>
      <xdr:rowOff>1190625</xdr:rowOff>
    </xdr:to>
    <xdr:pic>
      <xdr:nvPicPr>
        <xdr:cNvPr id="102" name="Imagen 101">
          <a:extLst>
            <a:ext uri="{FF2B5EF4-FFF2-40B4-BE49-F238E27FC236}">
              <a16:creationId xmlns:a16="http://schemas.microsoft.com/office/drawing/2014/main" id="{35D14C6C-BAD1-41E4-B40B-E2DD6EA53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6085436" y="93866153"/>
          <a:ext cx="830457" cy="564697"/>
        </a:xfrm>
        <a:prstGeom prst="rect">
          <a:avLst/>
        </a:prstGeom>
      </xdr:spPr>
    </xdr:pic>
    <xdr:clientData/>
  </xdr:twoCellAnchor>
  <xdr:twoCellAnchor editAs="oneCell">
    <xdr:from>
      <xdr:col>4</xdr:col>
      <xdr:colOff>97276</xdr:colOff>
      <xdr:row>76</xdr:row>
      <xdr:rowOff>81644</xdr:rowOff>
    </xdr:from>
    <xdr:to>
      <xdr:col>4</xdr:col>
      <xdr:colOff>1347107</xdr:colOff>
      <xdr:row>76</xdr:row>
      <xdr:rowOff>888562</xdr:rowOff>
    </xdr:to>
    <xdr:pic>
      <xdr:nvPicPr>
        <xdr:cNvPr id="103" name="Imagen 102">
          <a:extLst>
            <a:ext uri="{FF2B5EF4-FFF2-40B4-BE49-F238E27FC236}">
              <a16:creationId xmlns:a16="http://schemas.microsoft.com/office/drawing/2014/main" id="{AACAE2C5-30A9-49A7-80C9-068FA9BAE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4716901" y="82925332"/>
          <a:ext cx="1249831" cy="806918"/>
        </a:xfrm>
        <a:prstGeom prst="rect">
          <a:avLst/>
        </a:prstGeom>
      </xdr:spPr>
    </xdr:pic>
    <xdr:clientData/>
  </xdr:twoCellAnchor>
  <xdr:twoCellAnchor editAs="oneCell">
    <xdr:from>
      <xdr:col>4</xdr:col>
      <xdr:colOff>1478446</xdr:colOff>
      <xdr:row>76</xdr:row>
      <xdr:rowOff>95251</xdr:rowOff>
    </xdr:from>
    <xdr:to>
      <xdr:col>4</xdr:col>
      <xdr:colOff>3006368</xdr:colOff>
      <xdr:row>76</xdr:row>
      <xdr:rowOff>881062</xdr:rowOff>
    </xdr:to>
    <xdr:pic>
      <xdr:nvPicPr>
        <xdr:cNvPr id="104" name="Imagen 103">
          <a:extLst>
            <a:ext uri="{FF2B5EF4-FFF2-40B4-BE49-F238E27FC236}">
              <a16:creationId xmlns:a16="http://schemas.microsoft.com/office/drawing/2014/main" id="{9A372C8D-751D-4760-A512-F0BB3A24C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6098071" y="82938939"/>
          <a:ext cx="1527922" cy="785811"/>
        </a:xfrm>
        <a:prstGeom prst="rect">
          <a:avLst/>
        </a:prstGeom>
      </xdr:spPr>
    </xdr:pic>
    <xdr:clientData/>
  </xdr:twoCellAnchor>
  <xdr:twoCellAnchor editAs="oneCell">
    <xdr:from>
      <xdr:col>4</xdr:col>
      <xdr:colOff>204106</xdr:colOff>
      <xdr:row>77</xdr:row>
      <xdr:rowOff>95249</xdr:rowOff>
    </xdr:from>
    <xdr:to>
      <xdr:col>4</xdr:col>
      <xdr:colOff>1523999</xdr:colOff>
      <xdr:row>77</xdr:row>
      <xdr:rowOff>831858</xdr:rowOff>
    </xdr:to>
    <xdr:pic>
      <xdr:nvPicPr>
        <xdr:cNvPr id="105" name="Imagen 104">
          <a:extLst>
            <a:ext uri="{FF2B5EF4-FFF2-40B4-BE49-F238E27FC236}">
              <a16:creationId xmlns:a16="http://schemas.microsoft.com/office/drawing/2014/main" id="{F4ED96CE-784E-4F73-ADF3-953CEE7342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4823731" y="83939062"/>
          <a:ext cx="1319893" cy="736609"/>
        </a:xfrm>
        <a:prstGeom prst="rect">
          <a:avLst/>
        </a:prstGeom>
      </xdr:spPr>
    </xdr:pic>
    <xdr:clientData/>
  </xdr:twoCellAnchor>
  <xdr:twoCellAnchor editAs="oneCell">
    <xdr:from>
      <xdr:col>4</xdr:col>
      <xdr:colOff>1632857</xdr:colOff>
      <xdr:row>77</xdr:row>
      <xdr:rowOff>68034</xdr:rowOff>
    </xdr:from>
    <xdr:to>
      <xdr:col>4</xdr:col>
      <xdr:colOff>3007179</xdr:colOff>
      <xdr:row>77</xdr:row>
      <xdr:rowOff>968375</xdr:rowOff>
    </xdr:to>
    <xdr:pic>
      <xdr:nvPicPr>
        <xdr:cNvPr id="106" name="Imagen 105">
          <a:extLst>
            <a:ext uri="{FF2B5EF4-FFF2-40B4-BE49-F238E27FC236}">
              <a16:creationId xmlns:a16="http://schemas.microsoft.com/office/drawing/2014/main" id="{C746613D-3FB1-4BAB-9D7F-3911C54B61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6252482" y="83911847"/>
          <a:ext cx="1374322" cy="900341"/>
        </a:xfrm>
        <a:prstGeom prst="rect">
          <a:avLst/>
        </a:prstGeom>
      </xdr:spPr>
    </xdr:pic>
    <xdr:clientData/>
  </xdr:twoCellAnchor>
  <xdr:twoCellAnchor editAs="oneCell">
    <xdr:from>
      <xdr:col>4</xdr:col>
      <xdr:colOff>832631</xdr:colOff>
      <xdr:row>82</xdr:row>
      <xdr:rowOff>56524</xdr:rowOff>
    </xdr:from>
    <xdr:to>
      <xdr:col>4</xdr:col>
      <xdr:colOff>2228131</xdr:colOff>
      <xdr:row>82</xdr:row>
      <xdr:rowOff>865187</xdr:rowOff>
    </xdr:to>
    <xdr:pic>
      <xdr:nvPicPr>
        <xdr:cNvPr id="107" name="Imagen 106">
          <a:extLst>
            <a:ext uri="{FF2B5EF4-FFF2-40B4-BE49-F238E27FC236}">
              <a16:creationId xmlns:a16="http://schemas.microsoft.com/office/drawing/2014/main" id="{561F9385-D0FF-4479-A268-318507451A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452256" y="89662962"/>
          <a:ext cx="1395500" cy="808663"/>
        </a:xfrm>
        <a:prstGeom prst="rect">
          <a:avLst/>
        </a:prstGeom>
      </xdr:spPr>
    </xdr:pic>
    <xdr:clientData/>
  </xdr:twoCellAnchor>
  <xdr:twoCellAnchor editAs="oneCell">
    <xdr:from>
      <xdr:col>4</xdr:col>
      <xdr:colOff>81643</xdr:colOff>
      <xdr:row>32</xdr:row>
      <xdr:rowOff>68035</xdr:rowOff>
    </xdr:from>
    <xdr:to>
      <xdr:col>4</xdr:col>
      <xdr:colOff>1442357</xdr:colOff>
      <xdr:row>32</xdr:row>
      <xdr:rowOff>1129013</xdr:rowOff>
    </xdr:to>
    <xdr:pic>
      <xdr:nvPicPr>
        <xdr:cNvPr id="108" name="Imagen 107">
          <a:extLst>
            <a:ext uri="{FF2B5EF4-FFF2-40B4-BE49-F238E27FC236}">
              <a16:creationId xmlns:a16="http://schemas.microsoft.com/office/drawing/2014/main" id="{6F6F8215-DF24-4DC1-83EF-10060CC94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flipH="1">
          <a:off x="4367893" y="37625110"/>
          <a:ext cx="1360714" cy="1060978"/>
        </a:xfrm>
        <a:prstGeom prst="rect">
          <a:avLst/>
        </a:prstGeom>
      </xdr:spPr>
    </xdr:pic>
    <xdr:clientData/>
  </xdr:twoCellAnchor>
  <xdr:twoCellAnchor editAs="oneCell">
    <xdr:from>
      <xdr:col>4</xdr:col>
      <xdr:colOff>1580107</xdr:colOff>
      <xdr:row>32</xdr:row>
      <xdr:rowOff>81642</xdr:rowOff>
    </xdr:from>
    <xdr:to>
      <xdr:col>4</xdr:col>
      <xdr:colOff>2973594</xdr:colOff>
      <xdr:row>32</xdr:row>
      <xdr:rowOff>1143000</xdr:rowOff>
    </xdr:to>
    <xdr:pic>
      <xdr:nvPicPr>
        <xdr:cNvPr id="109" name="Imagen 108">
          <a:extLst>
            <a:ext uri="{FF2B5EF4-FFF2-40B4-BE49-F238E27FC236}">
              <a16:creationId xmlns:a16="http://schemas.microsoft.com/office/drawing/2014/main" id="{391F25C9-FE70-486F-A6AE-FC91024C9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866357" y="37638717"/>
          <a:ext cx="1393487" cy="1061358"/>
        </a:xfrm>
        <a:prstGeom prst="rect">
          <a:avLst/>
        </a:prstGeom>
      </xdr:spPr>
    </xdr:pic>
    <xdr:clientData/>
  </xdr:twoCellAnchor>
  <xdr:twoCellAnchor editAs="oneCell">
    <xdr:from>
      <xdr:col>4</xdr:col>
      <xdr:colOff>98607</xdr:colOff>
      <xdr:row>31</xdr:row>
      <xdr:rowOff>122464</xdr:rowOff>
    </xdr:from>
    <xdr:to>
      <xdr:col>4</xdr:col>
      <xdr:colOff>1495425</xdr:colOff>
      <xdr:row>31</xdr:row>
      <xdr:rowOff>1249880</xdr:rowOff>
    </xdr:to>
    <xdr:pic>
      <xdr:nvPicPr>
        <xdr:cNvPr id="110" name="Imagen 109">
          <a:extLst>
            <a:ext uri="{FF2B5EF4-FFF2-40B4-BE49-F238E27FC236}">
              <a16:creationId xmlns:a16="http://schemas.microsoft.com/office/drawing/2014/main" id="{C1FCBE10-6006-4F3D-8CBA-C5FFD6CC8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4384857" y="35536414"/>
          <a:ext cx="1396818" cy="1127416"/>
        </a:xfrm>
        <a:prstGeom prst="rect">
          <a:avLst/>
        </a:prstGeom>
      </xdr:spPr>
    </xdr:pic>
    <xdr:clientData/>
  </xdr:twoCellAnchor>
  <xdr:twoCellAnchor editAs="oneCell">
    <xdr:from>
      <xdr:col>4</xdr:col>
      <xdr:colOff>1545935</xdr:colOff>
      <xdr:row>31</xdr:row>
      <xdr:rowOff>136070</xdr:rowOff>
    </xdr:from>
    <xdr:to>
      <xdr:col>4</xdr:col>
      <xdr:colOff>2961810</xdr:colOff>
      <xdr:row>31</xdr:row>
      <xdr:rowOff>1238250</xdr:rowOff>
    </xdr:to>
    <xdr:pic>
      <xdr:nvPicPr>
        <xdr:cNvPr id="111" name="Imagen 110">
          <a:extLst>
            <a:ext uri="{FF2B5EF4-FFF2-40B4-BE49-F238E27FC236}">
              <a16:creationId xmlns:a16="http://schemas.microsoft.com/office/drawing/2014/main" id="{C11168FA-DB89-48AE-808B-4F3F69E0F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832185" y="35550020"/>
          <a:ext cx="1415875" cy="1102180"/>
        </a:xfrm>
        <a:prstGeom prst="rect">
          <a:avLst/>
        </a:prstGeom>
      </xdr:spPr>
    </xdr:pic>
    <xdr:clientData/>
  </xdr:twoCellAnchor>
  <xdr:twoCellAnchor editAs="oneCell">
    <xdr:from>
      <xdr:col>4</xdr:col>
      <xdr:colOff>81642</xdr:colOff>
      <xdr:row>87</xdr:row>
      <xdr:rowOff>61696</xdr:rowOff>
    </xdr:from>
    <xdr:to>
      <xdr:col>4</xdr:col>
      <xdr:colOff>1695904</xdr:colOff>
      <xdr:row>87</xdr:row>
      <xdr:rowOff>1000126</xdr:rowOff>
    </xdr:to>
    <xdr:pic>
      <xdr:nvPicPr>
        <xdr:cNvPr id="112" name="Imagen 111">
          <a:extLst>
            <a:ext uri="{FF2B5EF4-FFF2-40B4-BE49-F238E27FC236}">
              <a16:creationId xmlns:a16="http://schemas.microsoft.com/office/drawing/2014/main" id="{41F6848C-9776-4AF6-A0A7-2D239FAA52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4701267" y="95105321"/>
          <a:ext cx="1614262" cy="9384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1812696</xdr:colOff>
      <xdr:row>87</xdr:row>
      <xdr:rowOff>53798</xdr:rowOff>
    </xdr:from>
    <xdr:to>
      <xdr:col>4</xdr:col>
      <xdr:colOff>2914875</xdr:colOff>
      <xdr:row>87</xdr:row>
      <xdr:rowOff>968375</xdr:rowOff>
    </xdr:to>
    <xdr:pic>
      <xdr:nvPicPr>
        <xdr:cNvPr id="113" name="Imagen 112">
          <a:extLst>
            <a:ext uri="{FF2B5EF4-FFF2-40B4-BE49-F238E27FC236}">
              <a16:creationId xmlns:a16="http://schemas.microsoft.com/office/drawing/2014/main" id="{823C842B-9D5A-4E3F-BF51-7A2BF3034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6432321" y="95097423"/>
          <a:ext cx="1102179" cy="914577"/>
        </a:xfrm>
        <a:prstGeom prst="rect">
          <a:avLst/>
        </a:prstGeom>
      </xdr:spPr>
    </xdr:pic>
    <xdr:clientData/>
  </xdr:twoCellAnchor>
  <xdr:twoCellAnchor editAs="oneCell">
    <xdr:from>
      <xdr:col>4</xdr:col>
      <xdr:colOff>1889823</xdr:colOff>
      <xdr:row>88</xdr:row>
      <xdr:rowOff>75172</xdr:rowOff>
    </xdr:from>
    <xdr:to>
      <xdr:col>4</xdr:col>
      <xdr:colOff>2591197</xdr:colOff>
      <xdr:row>88</xdr:row>
      <xdr:rowOff>619126</xdr:rowOff>
    </xdr:to>
    <xdr:pic>
      <xdr:nvPicPr>
        <xdr:cNvPr id="114" name="Imagen 113">
          <a:extLst>
            <a:ext uri="{FF2B5EF4-FFF2-40B4-BE49-F238E27FC236}">
              <a16:creationId xmlns:a16="http://schemas.microsoft.com/office/drawing/2014/main" id="{8B68410E-B82E-4140-B62F-8D2FB0D66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6176073" y="109784122"/>
          <a:ext cx="701374" cy="543954"/>
        </a:xfrm>
        <a:prstGeom prst="rect">
          <a:avLst/>
        </a:prstGeom>
      </xdr:spPr>
    </xdr:pic>
    <xdr:clientData/>
  </xdr:twoCellAnchor>
  <xdr:twoCellAnchor editAs="oneCell">
    <xdr:from>
      <xdr:col>4</xdr:col>
      <xdr:colOff>122465</xdr:colOff>
      <xdr:row>89</xdr:row>
      <xdr:rowOff>85885</xdr:rowOff>
    </xdr:from>
    <xdr:to>
      <xdr:col>4</xdr:col>
      <xdr:colOff>1567159</xdr:colOff>
      <xdr:row>89</xdr:row>
      <xdr:rowOff>1129393</xdr:rowOff>
    </xdr:to>
    <xdr:pic>
      <xdr:nvPicPr>
        <xdr:cNvPr id="115" name="Imagen 114">
          <a:extLst>
            <a:ext uri="{FF2B5EF4-FFF2-40B4-BE49-F238E27FC236}">
              <a16:creationId xmlns:a16="http://schemas.microsoft.com/office/drawing/2014/main" id="{C5650047-5EF8-4357-A8D7-CDC7396CF6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4408715" y="111061660"/>
          <a:ext cx="1444694" cy="1043508"/>
        </a:xfrm>
        <a:prstGeom prst="rect">
          <a:avLst/>
        </a:prstGeom>
      </xdr:spPr>
    </xdr:pic>
    <xdr:clientData/>
  </xdr:twoCellAnchor>
  <xdr:twoCellAnchor editAs="oneCell">
    <xdr:from>
      <xdr:col>4</xdr:col>
      <xdr:colOff>1728107</xdr:colOff>
      <xdr:row>89</xdr:row>
      <xdr:rowOff>55715</xdr:rowOff>
    </xdr:from>
    <xdr:to>
      <xdr:col>4</xdr:col>
      <xdr:colOff>3007179</xdr:colOff>
      <xdr:row>89</xdr:row>
      <xdr:rowOff>1079501</xdr:rowOff>
    </xdr:to>
    <xdr:pic>
      <xdr:nvPicPr>
        <xdr:cNvPr id="116" name="Imagen 115">
          <a:extLst>
            <a:ext uri="{FF2B5EF4-FFF2-40B4-BE49-F238E27FC236}">
              <a16:creationId xmlns:a16="http://schemas.microsoft.com/office/drawing/2014/main" id="{9C4F831C-B6C7-4F0F-A903-45FE880DB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6347732" y="97440903"/>
          <a:ext cx="1279072" cy="1023786"/>
        </a:xfrm>
        <a:prstGeom prst="rect">
          <a:avLst/>
        </a:prstGeom>
      </xdr:spPr>
    </xdr:pic>
    <xdr:clientData/>
  </xdr:twoCellAnchor>
  <xdr:twoCellAnchor editAs="oneCell">
    <xdr:from>
      <xdr:col>4</xdr:col>
      <xdr:colOff>785587</xdr:colOff>
      <xdr:row>90</xdr:row>
      <xdr:rowOff>18823</xdr:rowOff>
    </xdr:from>
    <xdr:to>
      <xdr:col>4</xdr:col>
      <xdr:colOff>2305050</xdr:colOff>
      <xdr:row>90</xdr:row>
      <xdr:rowOff>849313</xdr:rowOff>
    </xdr:to>
    <xdr:pic>
      <xdr:nvPicPr>
        <xdr:cNvPr id="117" name="Imagen 116">
          <a:extLst>
            <a:ext uri="{FF2B5EF4-FFF2-40B4-BE49-F238E27FC236}">
              <a16:creationId xmlns:a16="http://schemas.microsoft.com/office/drawing/2014/main" id="{C27694A4-F69F-465B-8AD3-35AD1B238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405212" y="98610511"/>
          <a:ext cx="1519463" cy="830490"/>
        </a:xfrm>
        <a:prstGeom prst="rect">
          <a:avLst/>
        </a:prstGeom>
      </xdr:spPr>
    </xdr:pic>
    <xdr:clientData/>
  </xdr:twoCellAnchor>
  <xdr:twoCellAnchor editAs="oneCell">
    <xdr:from>
      <xdr:col>4</xdr:col>
      <xdr:colOff>748795</xdr:colOff>
      <xdr:row>92</xdr:row>
      <xdr:rowOff>45131</xdr:rowOff>
    </xdr:from>
    <xdr:to>
      <xdr:col>4</xdr:col>
      <xdr:colOff>2255836</xdr:colOff>
      <xdr:row>92</xdr:row>
      <xdr:rowOff>1065667</xdr:rowOff>
    </xdr:to>
    <xdr:pic>
      <xdr:nvPicPr>
        <xdr:cNvPr id="118" name="Imagen 117">
          <a:extLst>
            <a:ext uri="{FF2B5EF4-FFF2-40B4-BE49-F238E27FC236}">
              <a16:creationId xmlns:a16="http://schemas.microsoft.com/office/drawing/2014/main" id="{8F0735B8-C5F3-44D6-82E0-5DB8E8AEE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368420" y="100637069"/>
          <a:ext cx="1507041" cy="1020536"/>
        </a:xfrm>
        <a:prstGeom prst="rect">
          <a:avLst/>
        </a:prstGeom>
      </xdr:spPr>
    </xdr:pic>
    <xdr:clientData/>
  </xdr:twoCellAnchor>
  <xdr:twoCellAnchor editAs="oneCell">
    <xdr:from>
      <xdr:col>4</xdr:col>
      <xdr:colOff>781050</xdr:colOff>
      <xdr:row>91</xdr:row>
      <xdr:rowOff>50032</xdr:rowOff>
    </xdr:from>
    <xdr:to>
      <xdr:col>4</xdr:col>
      <xdr:colOff>2305050</xdr:colOff>
      <xdr:row>91</xdr:row>
      <xdr:rowOff>896937</xdr:rowOff>
    </xdr:to>
    <xdr:pic>
      <xdr:nvPicPr>
        <xdr:cNvPr id="119" name="Imagen 118">
          <a:extLst>
            <a:ext uri="{FF2B5EF4-FFF2-40B4-BE49-F238E27FC236}">
              <a16:creationId xmlns:a16="http://schemas.microsoft.com/office/drawing/2014/main" id="{4A1AE94F-8027-4BEE-9CD6-6ABF0BA96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400675" y="99641845"/>
          <a:ext cx="1524000" cy="846905"/>
        </a:xfrm>
        <a:prstGeom prst="rect">
          <a:avLst/>
        </a:prstGeom>
      </xdr:spPr>
    </xdr:pic>
    <xdr:clientData/>
  </xdr:twoCellAnchor>
  <xdr:twoCellAnchor editAs="oneCell">
    <xdr:from>
      <xdr:col>4</xdr:col>
      <xdr:colOff>412655</xdr:colOff>
      <xdr:row>95</xdr:row>
      <xdr:rowOff>120397</xdr:rowOff>
    </xdr:from>
    <xdr:to>
      <xdr:col>4</xdr:col>
      <xdr:colOff>2428877</xdr:colOff>
      <xdr:row>95</xdr:row>
      <xdr:rowOff>911851</xdr:rowOff>
    </xdr:to>
    <xdr:pic>
      <xdr:nvPicPr>
        <xdr:cNvPr id="120" name="Imagen 119">
          <a:extLst>
            <a:ext uri="{FF2B5EF4-FFF2-40B4-BE49-F238E27FC236}">
              <a16:creationId xmlns:a16="http://schemas.microsoft.com/office/drawing/2014/main" id="{6F84EE37-51EE-401D-B62A-66DB68C7C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032280" y="104054022"/>
          <a:ext cx="2016222" cy="791454"/>
        </a:xfrm>
        <a:prstGeom prst="rect">
          <a:avLst/>
        </a:prstGeom>
      </xdr:spPr>
    </xdr:pic>
    <xdr:clientData/>
  </xdr:twoCellAnchor>
  <xdr:twoCellAnchor editAs="oneCell">
    <xdr:from>
      <xdr:col>4</xdr:col>
      <xdr:colOff>43802</xdr:colOff>
      <xdr:row>96</xdr:row>
      <xdr:rowOff>15874</xdr:rowOff>
    </xdr:from>
    <xdr:to>
      <xdr:col>4</xdr:col>
      <xdr:colOff>1495652</xdr:colOff>
      <xdr:row>96</xdr:row>
      <xdr:rowOff>954279</xdr:rowOff>
    </xdr:to>
    <xdr:pic>
      <xdr:nvPicPr>
        <xdr:cNvPr id="121" name="Imagen 120">
          <a:extLst>
            <a:ext uri="{FF2B5EF4-FFF2-40B4-BE49-F238E27FC236}">
              <a16:creationId xmlns:a16="http://schemas.microsoft.com/office/drawing/2014/main" id="{09A3396B-8E41-46B4-A30A-AA9B2BFDF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4663427" y="104949624"/>
          <a:ext cx="1451850" cy="938405"/>
        </a:xfrm>
        <a:prstGeom prst="rect">
          <a:avLst/>
        </a:prstGeom>
      </xdr:spPr>
    </xdr:pic>
    <xdr:clientData/>
  </xdr:twoCellAnchor>
  <xdr:twoCellAnchor editAs="oneCell">
    <xdr:from>
      <xdr:col>4</xdr:col>
      <xdr:colOff>1597704</xdr:colOff>
      <xdr:row>96</xdr:row>
      <xdr:rowOff>17682</xdr:rowOff>
    </xdr:from>
    <xdr:to>
      <xdr:col>4</xdr:col>
      <xdr:colOff>3040859</xdr:colOff>
      <xdr:row>96</xdr:row>
      <xdr:rowOff>944563</xdr:rowOff>
    </xdr:to>
    <xdr:pic>
      <xdr:nvPicPr>
        <xdr:cNvPr id="122" name="Imagen 121">
          <a:extLst>
            <a:ext uri="{FF2B5EF4-FFF2-40B4-BE49-F238E27FC236}">
              <a16:creationId xmlns:a16="http://schemas.microsoft.com/office/drawing/2014/main" id="{B64466FF-B683-4704-B501-11804EF990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6217329" y="104951432"/>
          <a:ext cx="1443155" cy="926881"/>
        </a:xfrm>
        <a:prstGeom prst="rect">
          <a:avLst/>
        </a:prstGeom>
      </xdr:spPr>
    </xdr:pic>
    <xdr:clientData/>
  </xdr:twoCellAnchor>
  <xdr:twoCellAnchor editAs="oneCell">
    <xdr:from>
      <xdr:col>4</xdr:col>
      <xdr:colOff>122465</xdr:colOff>
      <xdr:row>99</xdr:row>
      <xdr:rowOff>95250</xdr:rowOff>
    </xdr:from>
    <xdr:to>
      <xdr:col>4</xdr:col>
      <xdr:colOff>1292679</xdr:colOff>
      <xdr:row>99</xdr:row>
      <xdr:rowOff>958658</xdr:rowOff>
    </xdr:to>
    <xdr:pic>
      <xdr:nvPicPr>
        <xdr:cNvPr id="123" name="Imagen 122">
          <a:extLst>
            <a:ext uri="{FF2B5EF4-FFF2-40B4-BE49-F238E27FC236}">
              <a16:creationId xmlns:a16="http://schemas.microsoft.com/office/drawing/2014/main" id="{4333A56D-E37A-40AD-B3E7-D05BA67F3A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4742090" y="108211938"/>
          <a:ext cx="1170214" cy="863408"/>
        </a:xfrm>
        <a:prstGeom prst="rect">
          <a:avLst/>
        </a:prstGeom>
      </xdr:spPr>
    </xdr:pic>
    <xdr:clientData/>
  </xdr:twoCellAnchor>
  <xdr:twoCellAnchor editAs="oneCell">
    <xdr:from>
      <xdr:col>4</xdr:col>
      <xdr:colOff>1580447</xdr:colOff>
      <xdr:row>99</xdr:row>
      <xdr:rowOff>108858</xdr:rowOff>
    </xdr:from>
    <xdr:to>
      <xdr:col>4</xdr:col>
      <xdr:colOff>2911929</xdr:colOff>
      <xdr:row>99</xdr:row>
      <xdr:rowOff>960438</xdr:rowOff>
    </xdr:to>
    <xdr:pic>
      <xdr:nvPicPr>
        <xdr:cNvPr id="124" name="Imagen 123">
          <a:extLst>
            <a:ext uri="{FF2B5EF4-FFF2-40B4-BE49-F238E27FC236}">
              <a16:creationId xmlns:a16="http://schemas.microsoft.com/office/drawing/2014/main" id="{2727FD0F-0D06-47FA-AD6E-2387CD072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6200072" y="108225546"/>
          <a:ext cx="1331482" cy="851580"/>
        </a:xfrm>
        <a:prstGeom prst="rect">
          <a:avLst/>
        </a:prstGeom>
      </xdr:spPr>
    </xdr:pic>
    <xdr:clientData/>
  </xdr:twoCellAnchor>
  <xdr:twoCellAnchor editAs="oneCell">
    <xdr:from>
      <xdr:col>4</xdr:col>
      <xdr:colOff>93809</xdr:colOff>
      <xdr:row>102</xdr:row>
      <xdr:rowOff>68036</xdr:rowOff>
    </xdr:from>
    <xdr:to>
      <xdr:col>4</xdr:col>
      <xdr:colOff>1442880</xdr:colOff>
      <xdr:row>102</xdr:row>
      <xdr:rowOff>1029465</xdr:rowOff>
    </xdr:to>
    <xdr:pic>
      <xdr:nvPicPr>
        <xdr:cNvPr id="125" name="Imagen 124">
          <a:extLst>
            <a:ext uri="{FF2B5EF4-FFF2-40B4-BE49-F238E27FC236}">
              <a16:creationId xmlns:a16="http://schemas.microsoft.com/office/drawing/2014/main" id="{33A1AFAA-4140-42DE-B177-243051F02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4380059" y="127512536"/>
          <a:ext cx="1349071" cy="961429"/>
        </a:xfrm>
        <a:prstGeom prst="rect">
          <a:avLst/>
        </a:prstGeom>
      </xdr:spPr>
    </xdr:pic>
    <xdr:clientData/>
  </xdr:twoCellAnchor>
  <xdr:twoCellAnchor editAs="oneCell">
    <xdr:from>
      <xdr:col>4</xdr:col>
      <xdr:colOff>1547012</xdr:colOff>
      <xdr:row>102</xdr:row>
      <xdr:rowOff>81643</xdr:rowOff>
    </xdr:from>
    <xdr:to>
      <xdr:col>4</xdr:col>
      <xdr:colOff>3022787</xdr:colOff>
      <xdr:row>102</xdr:row>
      <xdr:rowOff>1011917</xdr:rowOff>
    </xdr:to>
    <xdr:pic>
      <xdr:nvPicPr>
        <xdr:cNvPr id="126" name="Imagen 125">
          <a:extLst>
            <a:ext uri="{FF2B5EF4-FFF2-40B4-BE49-F238E27FC236}">
              <a16:creationId xmlns:a16="http://schemas.microsoft.com/office/drawing/2014/main" id="{8A5D8E1B-7964-4F3C-A7C6-CD46BDD3A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833262" y="127526143"/>
          <a:ext cx="1475775" cy="930274"/>
        </a:xfrm>
        <a:prstGeom prst="rect">
          <a:avLst/>
        </a:prstGeom>
      </xdr:spPr>
    </xdr:pic>
    <xdr:clientData/>
  </xdr:twoCellAnchor>
  <xdr:twoCellAnchor editAs="oneCell">
    <xdr:from>
      <xdr:col>4</xdr:col>
      <xdr:colOff>88447</xdr:colOff>
      <xdr:row>107</xdr:row>
      <xdr:rowOff>103319</xdr:rowOff>
    </xdr:from>
    <xdr:to>
      <xdr:col>4</xdr:col>
      <xdr:colOff>1353018</xdr:colOff>
      <xdr:row>107</xdr:row>
      <xdr:rowOff>1074965</xdr:rowOff>
    </xdr:to>
    <xdr:pic>
      <xdr:nvPicPr>
        <xdr:cNvPr id="127" name="Imagen 126">
          <a:extLst>
            <a:ext uri="{FF2B5EF4-FFF2-40B4-BE49-F238E27FC236}">
              <a16:creationId xmlns:a16="http://schemas.microsoft.com/office/drawing/2014/main" id="{CAA54DD1-A220-4FD0-A7DF-46CE31F56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4374697" y="134186744"/>
          <a:ext cx="1264571" cy="971646"/>
        </a:xfrm>
        <a:prstGeom prst="rect">
          <a:avLst/>
        </a:prstGeom>
      </xdr:spPr>
    </xdr:pic>
    <xdr:clientData/>
  </xdr:twoCellAnchor>
  <xdr:twoCellAnchor editAs="oneCell">
    <xdr:from>
      <xdr:col>4</xdr:col>
      <xdr:colOff>1455964</xdr:colOff>
      <xdr:row>107</xdr:row>
      <xdr:rowOff>55105</xdr:rowOff>
    </xdr:from>
    <xdr:to>
      <xdr:col>4</xdr:col>
      <xdr:colOff>2966357</xdr:colOff>
      <xdr:row>107</xdr:row>
      <xdr:rowOff>1008062</xdr:rowOff>
    </xdr:to>
    <xdr:pic>
      <xdr:nvPicPr>
        <xdr:cNvPr id="128" name="Imagen 127">
          <a:extLst>
            <a:ext uri="{FF2B5EF4-FFF2-40B4-BE49-F238E27FC236}">
              <a16:creationId xmlns:a16="http://schemas.microsoft.com/office/drawing/2014/main" id="{4656C928-5E3F-4404-A264-2D52193422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6075589" y="117236418"/>
          <a:ext cx="1510393" cy="952957"/>
        </a:xfrm>
        <a:prstGeom prst="rect">
          <a:avLst/>
        </a:prstGeom>
      </xdr:spPr>
    </xdr:pic>
    <xdr:clientData/>
  </xdr:twoCellAnchor>
  <xdr:twoCellAnchor editAs="oneCell">
    <xdr:from>
      <xdr:col>4</xdr:col>
      <xdr:colOff>79238</xdr:colOff>
      <xdr:row>108</xdr:row>
      <xdr:rowOff>68036</xdr:rowOff>
    </xdr:from>
    <xdr:to>
      <xdr:col>4</xdr:col>
      <xdr:colOff>1551214</xdr:colOff>
      <xdr:row>108</xdr:row>
      <xdr:rowOff>896938</xdr:rowOff>
    </xdr:to>
    <xdr:pic>
      <xdr:nvPicPr>
        <xdr:cNvPr id="129" name="Imagen 128">
          <a:extLst>
            <a:ext uri="{FF2B5EF4-FFF2-40B4-BE49-F238E27FC236}">
              <a16:creationId xmlns:a16="http://schemas.microsoft.com/office/drawing/2014/main" id="{11F31317-A8FC-4812-9E8E-65F0B8A83C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4698863" y="118400286"/>
          <a:ext cx="1471976" cy="828902"/>
        </a:xfrm>
        <a:prstGeom prst="rect">
          <a:avLst/>
        </a:prstGeom>
      </xdr:spPr>
    </xdr:pic>
    <xdr:clientData/>
  </xdr:twoCellAnchor>
  <xdr:twoCellAnchor editAs="oneCell">
    <xdr:from>
      <xdr:col>4</xdr:col>
      <xdr:colOff>1673678</xdr:colOff>
      <xdr:row>108</xdr:row>
      <xdr:rowOff>54428</xdr:rowOff>
    </xdr:from>
    <xdr:to>
      <xdr:col>4</xdr:col>
      <xdr:colOff>2940190</xdr:colOff>
      <xdr:row>108</xdr:row>
      <xdr:rowOff>939458</xdr:rowOff>
    </xdr:to>
    <xdr:pic>
      <xdr:nvPicPr>
        <xdr:cNvPr id="130" name="Imagen 129">
          <a:extLst>
            <a:ext uri="{FF2B5EF4-FFF2-40B4-BE49-F238E27FC236}">
              <a16:creationId xmlns:a16="http://schemas.microsoft.com/office/drawing/2014/main" id="{DDC8FB50-0CA4-45DB-BD5E-DB8E8E8BB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6293303" y="118386678"/>
          <a:ext cx="1266512" cy="885030"/>
        </a:xfrm>
        <a:prstGeom prst="rect">
          <a:avLst/>
        </a:prstGeom>
      </xdr:spPr>
    </xdr:pic>
    <xdr:clientData/>
  </xdr:twoCellAnchor>
  <xdr:twoCellAnchor editAs="oneCell">
    <xdr:from>
      <xdr:col>4</xdr:col>
      <xdr:colOff>90418</xdr:colOff>
      <xdr:row>109</xdr:row>
      <xdr:rowOff>45356</xdr:rowOff>
    </xdr:from>
    <xdr:to>
      <xdr:col>4</xdr:col>
      <xdr:colOff>1484313</xdr:colOff>
      <xdr:row>109</xdr:row>
      <xdr:rowOff>957869</xdr:rowOff>
    </xdr:to>
    <xdr:pic>
      <xdr:nvPicPr>
        <xdr:cNvPr id="131" name="Imagen 130">
          <a:extLst>
            <a:ext uri="{FF2B5EF4-FFF2-40B4-BE49-F238E27FC236}">
              <a16:creationId xmlns:a16="http://schemas.microsoft.com/office/drawing/2014/main" id="{BF121877-22F9-41AA-B3A2-72BD90500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4710043" y="119425356"/>
          <a:ext cx="1393895" cy="912513"/>
        </a:xfrm>
        <a:prstGeom prst="rect">
          <a:avLst/>
        </a:prstGeom>
      </xdr:spPr>
    </xdr:pic>
    <xdr:clientData/>
  </xdr:twoCellAnchor>
  <xdr:twoCellAnchor editAs="oneCell">
    <xdr:from>
      <xdr:col>4</xdr:col>
      <xdr:colOff>1561420</xdr:colOff>
      <xdr:row>109</xdr:row>
      <xdr:rowOff>42965</xdr:rowOff>
    </xdr:from>
    <xdr:to>
      <xdr:col>4</xdr:col>
      <xdr:colOff>3028777</xdr:colOff>
      <xdr:row>109</xdr:row>
      <xdr:rowOff>978332</xdr:rowOff>
    </xdr:to>
    <xdr:pic>
      <xdr:nvPicPr>
        <xdr:cNvPr id="132" name="Imagen 131">
          <a:extLst>
            <a:ext uri="{FF2B5EF4-FFF2-40B4-BE49-F238E27FC236}">
              <a16:creationId xmlns:a16="http://schemas.microsoft.com/office/drawing/2014/main" id="{85D9B625-0E95-42EE-B1AB-64DD1543A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6181045" y="119422965"/>
          <a:ext cx="1467357" cy="935367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119061</xdr:colOff>
      <xdr:row>110</xdr:row>
      <xdr:rowOff>40356</xdr:rowOff>
    </xdr:from>
    <xdr:to>
      <xdr:col>4</xdr:col>
      <xdr:colOff>1357728</xdr:colOff>
      <xdr:row>110</xdr:row>
      <xdr:rowOff>1046617</xdr:rowOff>
    </xdr:to>
    <xdr:pic>
      <xdr:nvPicPr>
        <xdr:cNvPr id="133" name="Imagen 132">
          <a:extLst>
            <a:ext uri="{FF2B5EF4-FFF2-40B4-BE49-F238E27FC236}">
              <a16:creationId xmlns:a16="http://schemas.microsoft.com/office/drawing/2014/main" id="{46132964-FF8E-450F-8BF9-40B163D6B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4738686" y="120468106"/>
          <a:ext cx="1238667" cy="1006261"/>
        </a:xfrm>
        <a:prstGeom prst="rect">
          <a:avLst/>
        </a:prstGeom>
      </xdr:spPr>
    </xdr:pic>
    <xdr:clientData/>
  </xdr:twoCellAnchor>
  <xdr:twoCellAnchor editAs="oneCell">
    <xdr:from>
      <xdr:col>4</xdr:col>
      <xdr:colOff>1551214</xdr:colOff>
      <xdr:row>110</xdr:row>
      <xdr:rowOff>54429</xdr:rowOff>
    </xdr:from>
    <xdr:to>
      <xdr:col>4</xdr:col>
      <xdr:colOff>2913063</xdr:colOff>
      <xdr:row>110</xdr:row>
      <xdr:rowOff>1039543</xdr:rowOff>
    </xdr:to>
    <xdr:pic>
      <xdr:nvPicPr>
        <xdr:cNvPr id="134" name="Imagen 133">
          <a:extLst>
            <a:ext uri="{FF2B5EF4-FFF2-40B4-BE49-F238E27FC236}">
              <a16:creationId xmlns:a16="http://schemas.microsoft.com/office/drawing/2014/main" id="{8C207FFD-0860-47DF-93CD-6993FFB5E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6170839" y="120482179"/>
          <a:ext cx="1361849" cy="985114"/>
        </a:xfrm>
        <a:prstGeom prst="rect">
          <a:avLst/>
        </a:prstGeom>
      </xdr:spPr>
    </xdr:pic>
    <xdr:clientData/>
  </xdr:twoCellAnchor>
  <xdr:twoCellAnchor editAs="oneCell">
    <xdr:from>
      <xdr:col>4</xdr:col>
      <xdr:colOff>102647</xdr:colOff>
      <xdr:row>113</xdr:row>
      <xdr:rowOff>95250</xdr:rowOff>
    </xdr:from>
    <xdr:to>
      <xdr:col>4</xdr:col>
      <xdr:colOff>1493107</xdr:colOff>
      <xdr:row>113</xdr:row>
      <xdr:rowOff>807774</xdr:rowOff>
    </xdr:to>
    <xdr:pic>
      <xdr:nvPicPr>
        <xdr:cNvPr id="135" name="Imagen 134">
          <a:extLst>
            <a:ext uri="{FF2B5EF4-FFF2-40B4-BE49-F238E27FC236}">
              <a16:creationId xmlns:a16="http://schemas.microsoft.com/office/drawing/2014/main" id="{B6814CD4-F385-4D28-A8F9-6FEB9D6DF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4388897" y="141779625"/>
          <a:ext cx="1390460" cy="712524"/>
        </a:xfrm>
        <a:prstGeom prst="rect">
          <a:avLst/>
        </a:prstGeom>
      </xdr:spPr>
    </xdr:pic>
    <xdr:clientData/>
  </xdr:twoCellAnchor>
  <xdr:twoCellAnchor editAs="oneCell">
    <xdr:from>
      <xdr:col>4</xdr:col>
      <xdr:colOff>1588453</xdr:colOff>
      <xdr:row>113</xdr:row>
      <xdr:rowOff>108856</xdr:rowOff>
    </xdr:from>
    <xdr:to>
      <xdr:col>4</xdr:col>
      <xdr:colOff>2860952</xdr:colOff>
      <xdr:row>113</xdr:row>
      <xdr:rowOff>784796</xdr:rowOff>
    </xdr:to>
    <xdr:pic>
      <xdr:nvPicPr>
        <xdr:cNvPr id="136" name="Imagen 135">
          <a:extLst>
            <a:ext uri="{FF2B5EF4-FFF2-40B4-BE49-F238E27FC236}">
              <a16:creationId xmlns:a16="http://schemas.microsoft.com/office/drawing/2014/main" id="{A19653BA-25AC-4C8C-B032-D7B6C0604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5874703" y="141793231"/>
          <a:ext cx="1272499" cy="675940"/>
        </a:xfrm>
        <a:prstGeom prst="rect">
          <a:avLst/>
        </a:prstGeom>
      </xdr:spPr>
    </xdr:pic>
    <xdr:clientData/>
  </xdr:twoCellAnchor>
  <xdr:twoCellAnchor editAs="oneCell">
    <xdr:from>
      <xdr:col>4</xdr:col>
      <xdr:colOff>158437</xdr:colOff>
      <xdr:row>111</xdr:row>
      <xdr:rowOff>81642</xdr:rowOff>
    </xdr:from>
    <xdr:to>
      <xdr:col>4</xdr:col>
      <xdr:colOff>1693655</xdr:colOff>
      <xdr:row>111</xdr:row>
      <xdr:rowOff>1008062</xdr:rowOff>
    </xdr:to>
    <xdr:pic>
      <xdr:nvPicPr>
        <xdr:cNvPr id="137" name="Imagen 136">
          <a:extLst>
            <a:ext uri="{FF2B5EF4-FFF2-40B4-BE49-F238E27FC236}">
              <a16:creationId xmlns:a16="http://schemas.microsoft.com/office/drawing/2014/main" id="{5E9D629E-7FC8-4C48-8D1C-A0628B47FD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4778062" y="121644455"/>
          <a:ext cx="1535218" cy="926420"/>
        </a:xfrm>
        <a:prstGeom prst="rect">
          <a:avLst/>
        </a:prstGeom>
      </xdr:spPr>
    </xdr:pic>
    <xdr:clientData/>
  </xdr:twoCellAnchor>
  <xdr:twoCellAnchor editAs="oneCell">
    <xdr:from>
      <xdr:col>4</xdr:col>
      <xdr:colOff>1850572</xdr:colOff>
      <xdr:row>111</xdr:row>
      <xdr:rowOff>28993</xdr:rowOff>
    </xdr:from>
    <xdr:to>
      <xdr:col>4</xdr:col>
      <xdr:colOff>2839310</xdr:colOff>
      <xdr:row>111</xdr:row>
      <xdr:rowOff>1017979</xdr:rowOff>
    </xdr:to>
    <xdr:pic>
      <xdr:nvPicPr>
        <xdr:cNvPr id="138" name="Imagen 137">
          <a:extLst>
            <a:ext uri="{FF2B5EF4-FFF2-40B4-BE49-F238E27FC236}">
              <a16:creationId xmlns:a16="http://schemas.microsoft.com/office/drawing/2014/main" id="{D511603B-4C20-43A5-82DB-67C8606C40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6470197" y="121591806"/>
          <a:ext cx="988738" cy="988986"/>
        </a:xfrm>
        <a:prstGeom prst="rect">
          <a:avLst/>
        </a:prstGeom>
      </xdr:spPr>
    </xdr:pic>
    <xdr:clientData/>
  </xdr:twoCellAnchor>
  <xdr:twoCellAnchor editAs="oneCell">
    <xdr:from>
      <xdr:col>4</xdr:col>
      <xdr:colOff>899432</xdr:colOff>
      <xdr:row>112</xdr:row>
      <xdr:rowOff>136071</xdr:rowOff>
    </xdr:from>
    <xdr:to>
      <xdr:col>4</xdr:col>
      <xdr:colOff>2115379</xdr:colOff>
      <xdr:row>112</xdr:row>
      <xdr:rowOff>1153440</xdr:rowOff>
    </xdr:to>
    <xdr:pic>
      <xdr:nvPicPr>
        <xdr:cNvPr id="139" name="Imagen 138">
          <a:extLst>
            <a:ext uri="{FF2B5EF4-FFF2-40B4-BE49-F238E27FC236}">
              <a16:creationId xmlns:a16="http://schemas.microsoft.com/office/drawing/2014/main" id="{DE598AFD-B94A-4176-B06B-51911D0A7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5185682" y="140553621"/>
          <a:ext cx="1215947" cy="1017369"/>
        </a:xfrm>
        <a:prstGeom prst="rect">
          <a:avLst/>
        </a:prstGeom>
      </xdr:spPr>
    </xdr:pic>
    <xdr:clientData/>
  </xdr:twoCellAnchor>
  <xdr:twoCellAnchor editAs="oneCell">
    <xdr:from>
      <xdr:col>4</xdr:col>
      <xdr:colOff>800327</xdr:colOff>
      <xdr:row>114</xdr:row>
      <xdr:rowOff>40507</xdr:rowOff>
    </xdr:from>
    <xdr:to>
      <xdr:col>4</xdr:col>
      <xdr:colOff>2163762</xdr:colOff>
      <xdr:row>114</xdr:row>
      <xdr:rowOff>954887</xdr:rowOff>
    </xdr:to>
    <xdr:pic>
      <xdr:nvPicPr>
        <xdr:cNvPr id="140" name="Imagen 139">
          <a:extLst>
            <a:ext uri="{FF2B5EF4-FFF2-40B4-BE49-F238E27FC236}">
              <a16:creationId xmlns:a16="http://schemas.microsoft.com/office/drawing/2014/main" id="{4792C94B-49B4-4A0E-9E7F-9B6734D44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5419952" y="124937070"/>
          <a:ext cx="1363435" cy="914380"/>
        </a:xfrm>
        <a:prstGeom prst="rect">
          <a:avLst/>
        </a:prstGeom>
      </xdr:spPr>
    </xdr:pic>
    <xdr:clientData/>
  </xdr:twoCellAnchor>
  <xdr:twoCellAnchor editAs="oneCell">
    <xdr:from>
      <xdr:col>4</xdr:col>
      <xdr:colOff>182590</xdr:colOff>
      <xdr:row>115</xdr:row>
      <xdr:rowOff>149679</xdr:rowOff>
    </xdr:from>
    <xdr:to>
      <xdr:col>4</xdr:col>
      <xdr:colOff>1347107</xdr:colOff>
      <xdr:row>115</xdr:row>
      <xdr:rowOff>959048</xdr:rowOff>
    </xdr:to>
    <xdr:pic>
      <xdr:nvPicPr>
        <xdr:cNvPr id="141" name="Imagen 140">
          <a:extLst>
            <a:ext uri="{FF2B5EF4-FFF2-40B4-BE49-F238E27FC236}">
              <a16:creationId xmlns:a16="http://schemas.microsoft.com/office/drawing/2014/main" id="{8A1BF486-6EE9-48C6-8D00-B4BDC0A75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4468840" y="144367704"/>
          <a:ext cx="1164517" cy="809369"/>
        </a:xfrm>
        <a:prstGeom prst="rect">
          <a:avLst/>
        </a:prstGeom>
      </xdr:spPr>
    </xdr:pic>
    <xdr:clientData/>
  </xdr:twoCellAnchor>
  <xdr:twoCellAnchor editAs="oneCell">
    <xdr:from>
      <xdr:col>4</xdr:col>
      <xdr:colOff>1551214</xdr:colOff>
      <xdr:row>115</xdr:row>
      <xdr:rowOff>116459</xdr:rowOff>
    </xdr:from>
    <xdr:to>
      <xdr:col>4</xdr:col>
      <xdr:colOff>2927750</xdr:colOff>
      <xdr:row>115</xdr:row>
      <xdr:rowOff>1014762</xdr:rowOff>
    </xdr:to>
    <xdr:pic>
      <xdr:nvPicPr>
        <xdr:cNvPr id="142" name="Imagen 141">
          <a:extLst>
            <a:ext uri="{FF2B5EF4-FFF2-40B4-BE49-F238E27FC236}">
              <a16:creationId xmlns:a16="http://schemas.microsoft.com/office/drawing/2014/main" id="{A4197FB6-BC6A-44A8-8FFC-630F87C4A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5837464" y="144334484"/>
          <a:ext cx="1376536" cy="898303"/>
        </a:xfrm>
        <a:prstGeom prst="rect">
          <a:avLst/>
        </a:prstGeom>
      </xdr:spPr>
    </xdr:pic>
    <xdr:clientData/>
  </xdr:twoCellAnchor>
  <xdr:twoCellAnchor editAs="oneCell">
    <xdr:from>
      <xdr:col>4</xdr:col>
      <xdr:colOff>154928</xdr:colOff>
      <xdr:row>116</xdr:row>
      <xdr:rowOff>108857</xdr:rowOff>
    </xdr:from>
    <xdr:to>
      <xdr:col>4</xdr:col>
      <xdr:colOff>1625714</xdr:colOff>
      <xdr:row>116</xdr:row>
      <xdr:rowOff>1058417</xdr:rowOff>
    </xdr:to>
    <xdr:pic>
      <xdr:nvPicPr>
        <xdr:cNvPr id="143" name="Imagen 142">
          <a:extLst>
            <a:ext uri="{FF2B5EF4-FFF2-40B4-BE49-F238E27FC236}">
              <a16:creationId xmlns:a16="http://schemas.microsoft.com/office/drawing/2014/main" id="{6F8529AF-7226-4F15-A8FD-D22969F36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4441178" y="145593707"/>
          <a:ext cx="1470786" cy="949560"/>
        </a:xfrm>
        <a:prstGeom prst="rect">
          <a:avLst/>
        </a:prstGeom>
      </xdr:spPr>
    </xdr:pic>
    <xdr:clientData/>
  </xdr:twoCellAnchor>
  <xdr:twoCellAnchor editAs="oneCell">
    <xdr:from>
      <xdr:col>4</xdr:col>
      <xdr:colOff>1632857</xdr:colOff>
      <xdr:row>116</xdr:row>
      <xdr:rowOff>136071</xdr:rowOff>
    </xdr:from>
    <xdr:to>
      <xdr:col>4</xdr:col>
      <xdr:colOff>3047595</xdr:colOff>
      <xdr:row>116</xdr:row>
      <xdr:rowOff>843440</xdr:rowOff>
    </xdr:to>
    <xdr:pic>
      <xdr:nvPicPr>
        <xdr:cNvPr id="144" name="Imagen 143">
          <a:extLst>
            <a:ext uri="{FF2B5EF4-FFF2-40B4-BE49-F238E27FC236}">
              <a16:creationId xmlns:a16="http://schemas.microsoft.com/office/drawing/2014/main" id="{73EB08BE-E6F7-4A57-BEA4-219F0CD27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5919107" y="145620921"/>
          <a:ext cx="1414738" cy="707369"/>
        </a:xfrm>
        <a:prstGeom prst="rect">
          <a:avLst/>
        </a:prstGeom>
      </xdr:spPr>
    </xdr:pic>
    <xdr:clientData/>
  </xdr:twoCellAnchor>
  <xdr:twoCellAnchor editAs="oneCell">
    <xdr:from>
      <xdr:col>4</xdr:col>
      <xdr:colOff>231320</xdr:colOff>
      <xdr:row>118</xdr:row>
      <xdr:rowOff>70962</xdr:rowOff>
    </xdr:from>
    <xdr:to>
      <xdr:col>4</xdr:col>
      <xdr:colOff>1171309</xdr:colOff>
      <xdr:row>118</xdr:row>
      <xdr:rowOff>968375</xdr:rowOff>
    </xdr:to>
    <xdr:pic>
      <xdr:nvPicPr>
        <xdr:cNvPr id="145" name="Imagen 144">
          <a:extLst>
            <a:ext uri="{FF2B5EF4-FFF2-40B4-BE49-F238E27FC236}">
              <a16:creationId xmlns:a16="http://schemas.microsoft.com/office/drawing/2014/main" id="{5E744605-B4F6-4B0F-B746-CE6ED23933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4850945" y="129849087"/>
          <a:ext cx="939989" cy="897413"/>
        </a:xfrm>
        <a:prstGeom prst="rect">
          <a:avLst/>
        </a:prstGeom>
      </xdr:spPr>
    </xdr:pic>
    <xdr:clientData/>
  </xdr:twoCellAnchor>
  <xdr:twoCellAnchor editAs="oneCell">
    <xdr:from>
      <xdr:col>4</xdr:col>
      <xdr:colOff>1442356</xdr:colOff>
      <xdr:row>118</xdr:row>
      <xdr:rowOff>109270</xdr:rowOff>
    </xdr:from>
    <xdr:to>
      <xdr:col>4</xdr:col>
      <xdr:colOff>2921951</xdr:colOff>
      <xdr:row>118</xdr:row>
      <xdr:rowOff>994166</xdr:rowOff>
    </xdr:to>
    <xdr:pic>
      <xdr:nvPicPr>
        <xdr:cNvPr id="146" name="Imagen 145">
          <a:extLst>
            <a:ext uri="{FF2B5EF4-FFF2-40B4-BE49-F238E27FC236}">
              <a16:creationId xmlns:a16="http://schemas.microsoft.com/office/drawing/2014/main" id="{D8BB1527-7B37-4F1B-BE71-A40A7F96E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5728606" y="148127770"/>
          <a:ext cx="1479595" cy="884896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285750</xdr:colOff>
      <xdr:row>122</xdr:row>
      <xdr:rowOff>23836</xdr:rowOff>
    </xdr:from>
    <xdr:to>
      <xdr:col>4</xdr:col>
      <xdr:colOff>1107286</xdr:colOff>
      <xdr:row>122</xdr:row>
      <xdr:rowOff>1101738</xdr:rowOff>
    </xdr:to>
    <xdr:pic>
      <xdr:nvPicPr>
        <xdr:cNvPr id="147" name="Imagen 146">
          <a:extLst>
            <a:ext uri="{FF2B5EF4-FFF2-40B4-BE49-F238E27FC236}">
              <a16:creationId xmlns:a16="http://schemas.microsoft.com/office/drawing/2014/main" id="{00962102-783C-4220-A902-686EB0914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4572000" y="153109636"/>
          <a:ext cx="821536" cy="1077902"/>
        </a:xfrm>
        <a:prstGeom prst="rect">
          <a:avLst/>
        </a:prstGeom>
      </xdr:spPr>
    </xdr:pic>
    <xdr:clientData/>
  </xdr:twoCellAnchor>
  <xdr:twoCellAnchor editAs="oneCell">
    <xdr:from>
      <xdr:col>4</xdr:col>
      <xdr:colOff>1728108</xdr:colOff>
      <xdr:row>122</xdr:row>
      <xdr:rowOff>111322</xdr:rowOff>
    </xdr:from>
    <xdr:to>
      <xdr:col>4</xdr:col>
      <xdr:colOff>2531810</xdr:colOff>
      <xdr:row>122</xdr:row>
      <xdr:rowOff>1052630</xdr:rowOff>
    </xdr:to>
    <xdr:pic>
      <xdr:nvPicPr>
        <xdr:cNvPr id="148" name="Imagen 147">
          <a:extLst>
            <a:ext uri="{FF2B5EF4-FFF2-40B4-BE49-F238E27FC236}">
              <a16:creationId xmlns:a16="http://schemas.microsoft.com/office/drawing/2014/main" id="{8102D49B-BD53-47A3-AC96-E06C90258A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6014358" y="153197122"/>
          <a:ext cx="803702" cy="941308"/>
        </a:xfrm>
        <a:prstGeom prst="rect">
          <a:avLst/>
        </a:prstGeom>
      </xdr:spPr>
    </xdr:pic>
    <xdr:clientData/>
  </xdr:twoCellAnchor>
  <xdr:twoCellAnchor editAs="oneCell">
    <xdr:from>
      <xdr:col>4</xdr:col>
      <xdr:colOff>943840</xdr:colOff>
      <xdr:row>126</xdr:row>
      <xdr:rowOff>81643</xdr:rowOff>
    </xdr:from>
    <xdr:to>
      <xdr:col>4</xdr:col>
      <xdr:colOff>1843369</xdr:colOff>
      <xdr:row>126</xdr:row>
      <xdr:rowOff>984250</xdr:rowOff>
    </xdr:to>
    <xdr:pic>
      <xdr:nvPicPr>
        <xdr:cNvPr id="149" name="Imagen 148">
          <a:extLst>
            <a:ext uri="{FF2B5EF4-FFF2-40B4-BE49-F238E27FC236}">
              <a16:creationId xmlns:a16="http://schemas.microsoft.com/office/drawing/2014/main" id="{2B8E9C25-C5EF-4AE7-B056-A79AC06A6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5563465" y="139091081"/>
          <a:ext cx="899529" cy="902607"/>
        </a:xfrm>
        <a:prstGeom prst="rect">
          <a:avLst/>
        </a:prstGeom>
      </xdr:spPr>
    </xdr:pic>
    <xdr:clientData/>
  </xdr:twoCellAnchor>
  <xdr:twoCellAnchor editAs="oneCell">
    <xdr:from>
      <xdr:col>4</xdr:col>
      <xdr:colOff>925286</xdr:colOff>
      <xdr:row>127</xdr:row>
      <xdr:rowOff>149679</xdr:rowOff>
    </xdr:from>
    <xdr:to>
      <xdr:col>4</xdr:col>
      <xdr:colOff>1891143</xdr:colOff>
      <xdr:row>127</xdr:row>
      <xdr:rowOff>1133071</xdr:rowOff>
    </xdr:to>
    <xdr:pic>
      <xdr:nvPicPr>
        <xdr:cNvPr id="150" name="Imagen 149">
          <a:extLst>
            <a:ext uri="{FF2B5EF4-FFF2-40B4-BE49-F238E27FC236}">
              <a16:creationId xmlns:a16="http://schemas.microsoft.com/office/drawing/2014/main" id="{1FBCB506-EF8D-4864-A839-D492D761AD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5211536" y="159569604"/>
          <a:ext cx="965857" cy="983392"/>
        </a:xfrm>
        <a:prstGeom prst="rect">
          <a:avLst/>
        </a:prstGeom>
      </xdr:spPr>
    </xdr:pic>
    <xdr:clientData/>
  </xdr:twoCellAnchor>
  <xdr:twoCellAnchor editAs="oneCell">
    <xdr:from>
      <xdr:col>4</xdr:col>
      <xdr:colOff>826634</xdr:colOff>
      <xdr:row>128</xdr:row>
      <xdr:rowOff>28328</xdr:rowOff>
    </xdr:from>
    <xdr:to>
      <xdr:col>4</xdr:col>
      <xdr:colOff>2151063</xdr:colOff>
      <xdr:row>128</xdr:row>
      <xdr:rowOff>904876</xdr:rowOff>
    </xdr:to>
    <xdr:pic>
      <xdr:nvPicPr>
        <xdr:cNvPr id="151" name="Imagen 150">
          <a:extLst>
            <a:ext uri="{FF2B5EF4-FFF2-40B4-BE49-F238E27FC236}">
              <a16:creationId xmlns:a16="http://schemas.microsoft.com/office/drawing/2014/main" id="{D7021684-9760-4C88-9493-76773F683F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5446259" y="141419016"/>
          <a:ext cx="1324429" cy="876548"/>
        </a:xfrm>
        <a:prstGeom prst="rect">
          <a:avLst/>
        </a:prstGeom>
      </xdr:spPr>
    </xdr:pic>
    <xdr:clientData/>
  </xdr:twoCellAnchor>
  <xdr:twoCellAnchor editAs="oneCell">
    <xdr:from>
      <xdr:col>4</xdr:col>
      <xdr:colOff>911679</xdr:colOff>
      <xdr:row>129</xdr:row>
      <xdr:rowOff>54793</xdr:rowOff>
    </xdr:from>
    <xdr:to>
      <xdr:col>4</xdr:col>
      <xdr:colOff>1991465</xdr:colOff>
      <xdr:row>129</xdr:row>
      <xdr:rowOff>944563</xdr:rowOff>
    </xdr:to>
    <xdr:pic>
      <xdr:nvPicPr>
        <xdr:cNvPr id="152" name="Imagen 151">
          <a:extLst>
            <a:ext uri="{FF2B5EF4-FFF2-40B4-BE49-F238E27FC236}">
              <a16:creationId xmlns:a16="http://schemas.microsoft.com/office/drawing/2014/main" id="{8212077D-8DB3-447F-8F8A-F2C2050B6F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5531304" y="142453543"/>
          <a:ext cx="1079786" cy="889770"/>
        </a:xfrm>
        <a:prstGeom prst="rect">
          <a:avLst/>
        </a:prstGeom>
      </xdr:spPr>
    </xdr:pic>
    <xdr:clientData/>
  </xdr:twoCellAnchor>
  <xdr:twoCellAnchor editAs="oneCell">
    <xdr:from>
      <xdr:col>4</xdr:col>
      <xdr:colOff>647071</xdr:colOff>
      <xdr:row>130</xdr:row>
      <xdr:rowOff>67130</xdr:rowOff>
    </xdr:from>
    <xdr:to>
      <xdr:col>4</xdr:col>
      <xdr:colOff>2473033</xdr:colOff>
      <xdr:row>130</xdr:row>
      <xdr:rowOff>984250</xdr:rowOff>
    </xdr:to>
    <xdr:pic>
      <xdr:nvPicPr>
        <xdr:cNvPr id="153" name="Imagen 152">
          <a:extLst>
            <a:ext uri="{FF2B5EF4-FFF2-40B4-BE49-F238E27FC236}">
              <a16:creationId xmlns:a16="http://schemas.microsoft.com/office/drawing/2014/main" id="{371F09EC-B9D5-4811-93AE-779A91BCEA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5266696" y="143545380"/>
          <a:ext cx="1825962" cy="917120"/>
        </a:xfrm>
        <a:prstGeom prst="rect">
          <a:avLst/>
        </a:prstGeom>
      </xdr:spPr>
    </xdr:pic>
    <xdr:clientData/>
  </xdr:twoCellAnchor>
  <xdr:twoCellAnchor editAs="oneCell">
    <xdr:from>
      <xdr:col>4</xdr:col>
      <xdr:colOff>45584</xdr:colOff>
      <xdr:row>131</xdr:row>
      <xdr:rowOff>28576</xdr:rowOff>
    </xdr:from>
    <xdr:to>
      <xdr:col>4</xdr:col>
      <xdr:colOff>1258820</xdr:colOff>
      <xdr:row>131</xdr:row>
      <xdr:rowOff>1000126</xdr:rowOff>
    </xdr:to>
    <xdr:pic>
      <xdr:nvPicPr>
        <xdr:cNvPr id="154" name="Imagen 153">
          <a:extLst>
            <a:ext uri="{FF2B5EF4-FFF2-40B4-BE49-F238E27FC236}">
              <a16:creationId xmlns:a16="http://schemas.microsoft.com/office/drawing/2014/main" id="{DED9D455-0885-4C3C-80C1-9E4884ED81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4665209" y="144602201"/>
          <a:ext cx="1213236" cy="971550"/>
        </a:xfrm>
        <a:prstGeom prst="rect">
          <a:avLst/>
        </a:prstGeom>
      </xdr:spPr>
    </xdr:pic>
    <xdr:clientData/>
  </xdr:twoCellAnchor>
  <xdr:twoCellAnchor editAs="oneCell">
    <xdr:from>
      <xdr:col>4</xdr:col>
      <xdr:colOff>1019176</xdr:colOff>
      <xdr:row>132</xdr:row>
      <xdr:rowOff>74839</xdr:rowOff>
    </xdr:from>
    <xdr:to>
      <xdr:col>4</xdr:col>
      <xdr:colOff>2134962</xdr:colOff>
      <xdr:row>132</xdr:row>
      <xdr:rowOff>1041549</xdr:rowOff>
    </xdr:to>
    <xdr:pic>
      <xdr:nvPicPr>
        <xdr:cNvPr id="155" name="Imagen 154">
          <a:extLst>
            <a:ext uri="{FF2B5EF4-FFF2-40B4-BE49-F238E27FC236}">
              <a16:creationId xmlns:a16="http://schemas.microsoft.com/office/drawing/2014/main" id="{23F920DF-B157-4B7A-B077-85A930BFC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5638801" y="145735902"/>
          <a:ext cx="1115786" cy="966710"/>
        </a:xfrm>
        <a:prstGeom prst="rect">
          <a:avLst/>
        </a:prstGeom>
      </xdr:spPr>
    </xdr:pic>
    <xdr:clientData/>
  </xdr:twoCellAnchor>
  <xdr:twoCellAnchor editAs="oneCell">
    <xdr:from>
      <xdr:col>4</xdr:col>
      <xdr:colOff>54428</xdr:colOff>
      <xdr:row>67</xdr:row>
      <xdr:rowOff>149679</xdr:rowOff>
    </xdr:from>
    <xdr:to>
      <xdr:col>4</xdr:col>
      <xdr:colOff>1599309</xdr:colOff>
      <xdr:row>67</xdr:row>
      <xdr:rowOff>952501</xdr:rowOff>
    </xdr:to>
    <xdr:pic>
      <xdr:nvPicPr>
        <xdr:cNvPr id="156" name="Imagen 155">
          <a:extLst>
            <a:ext uri="{FF2B5EF4-FFF2-40B4-BE49-F238E27FC236}">
              <a16:creationId xmlns:a16="http://schemas.microsoft.com/office/drawing/2014/main" id="{35D39575-AEEF-4561-80E7-10687AD96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4674053" y="73087367"/>
          <a:ext cx="1544881" cy="802822"/>
        </a:xfrm>
        <a:prstGeom prst="rect">
          <a:avLst/>
        </a:prstGeom>
      </xdr:spPr>
    </xdr:pic>
    <xdr:clientData/>
  </xdr:twoCellAnchor>
  <xdr:twoCellAnchor editAs="oneCell">
    <xdr:from>
      <xdr:col>4</xdr:col>
      <xdr:colOff>1659733</xdr:colOff>
      <xdr:row>67</xdr:row>
      <xdr:rowOff>122463</xdr:rowOff>
    </xdr:from>
    <xdr:to>
      <xdr:col>4</xdr:col>
      <xdr:colOff>3012118</xdr:colOff>
      <xdr:row>67</xdr:row>
      <xdr:rowOff>976312</xdr:rowOff>
    </xdr:to>
    <xdr:pic>
      <xdr:nvPicPr>
        <xdr:cNvPr id="157" name="Imagen 156">
          <a:extLst>
            <a:ext uri="{FF2B5EF4-FFF2-40B4-BE49-F238E27FC236}">
              <a16:creationId xmlns:a16="http://schemas.microsoft.com/office/drawing/2014/main" id="{62CE6865-2AFE-4FBC-B23F-C3643C8D7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6279358" y="73060151"/>
          <a:ext cx="1352385" cy="853849"/>
        </a:xfrm>
        <a:prstGeom prst="rect">
          <a:avLst/>
        </a:prstGeom>
      </xdr:spPr>
    </xdr:pic>
    <xdr:clientData/>
  </xdr:twoCellAnchor>
  <xdr:twoCellAnchor editAs="oneCell">
    <xdr:from>
      <xdr:col>4</xdr:col>
      <xdr:colOff>990601</xdr:colOff>
      <xdr:row>8</xdr:row>
      <xdr:rowOff>57151</xdr:rowOff>
    </xdr:from>
    <xdr:to>
      <xdr:col>4</xdr:col>
      <xdr:colOff>2095500</xdr:colOff>
      <xdr:row>8</xdr:row>
      <xdr:rowOff>1171453</xdr:rowOff>
    </xdr:to>
    <xdr:pic>
      <xdr:nvPicPr>
        <xdr:cNvPr id="158" name="Imagen 157">
          <a:extLst>
            <a:ext uri="{FF2B5EF4-FFF2-40B4-BE49-F238E27FC236}">
              <a16:creationId xmlns:a16="http://schemas.microsoft.com/office/drawing/2014/main" id="{A8A9C40A-2A4C-4ACD-BE91-73C1BC071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6851" y="6334126"/>
          <a:ext cx="1104899" cy="1114302"/>
        </a:xfrm>
        <a:prstGeom prst="rect">
          <a:avLst/>
        </a:prstGeom>
      </xdr:spPr>
    </xdr:pic>
    <xdr:clientData/>
  </xdr:twoCellAnchor>
  <xdr:twoCellAnchor editAs="oneCell">
    <xdr:from>
      <xdr:col>4</xdr:col>
      <xdr:colOff>1781175</xdr:colOff>
      <xdr:row>12</xdr:row>
      <xdr:rowOff>171450</xdr:rowOff>
    </xdr:from>
    <xdr:to>
      <xdr:col>4</xdr:col>
      <xdr:colOff>2881015</xdr:colOff>
      <xdr:row>12</xdr:row>
      <xdr:rowOff>1133810</xdr:rowOff>
    </xdr:to>
    <xdr:pic>
      <xdr:nvPicPr>
        <xdr:cNvPr id="159" name="Imagen 158">
          <a:extLst>
            <a:ext uri="{FF2B5EF4-FFF2-40B4-BE49-F238E27FC236}">
              <a16:creationId xmlns:a16="http://schemas.microsoft.com/office/drawing/2014/main" id="{C4769BB5-23AC-44EE-ABCA-D14CC50C9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7425" y="11515725"/>
          <a:ext cx="1099840" cy="962360"/>
        </a:xfrm>
        <a:prstGeom prst="rect">
          <a:avLst/>
        </a:prstGeom>
      </xdr:spPr>
    </xdr:pic>
    <xdr:clientData/>
  </xdr:twoCellAnchor>
  <xdr:twoCellAnchor editAs="oneCell">
    <xdr:from>
      <xdr:col>4</xdr:col>
      <xdr:colOff>188101</xdr:colOff>
      <xdr:row>12</xdr:row>
      <xdr:rowOff>130951</xdr:rowOff>
    </xdr:from>
    <xdr:to>
      <xdr:col>4</xdr:col>
      <xdr:colOff>1219201</xdr:colOff>
      <xdr:row>12</xdr:row>
      <xdr:rowOff>1162051</xdr:rowOff>
    </xdr:to>
    <xdr:pic>
      <xdr:nvPicPr>
        <xdr:cNvPr id="160" name="Imagen 159">
          <a:extLst>
            <a:ext uri="{FF2B5EF4-FFF2-40B4-BE49-F238E27FC236}">
              <a16:creationId xmlns:a16="http://schemas.microsoft.com/office/drawing/2014/main" id="{E7E4558A-409F-4A32-8E5D-2A71CD4987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4351" y="11475226"/>
          <a:ext cx="1031100" cy="1031100"/>
        </a:xfrm>
        <a:prstGeom prst="rect">
          <a:avLst/>
        </a:prstGeom>
      </xdr:spPr>
    </xdr:pic>
    <xdr:clientData/>
  </xdr:twoCellAnchor>
  <xdr:twoCellAnchor editAs="oneCell">
    <xdr:from>
      <xdr:col>4</xdr:col>
      <xdr:colOff>806450</xdr:colOff>
      <xdr:row>40</xdr:row>
      <xdr:rowOff>63289</xdr:rowOff>
    </xdr:from>
    <xdr:to>
      <xdr:col>4</xdr:col>
      <xdr:colOff>2187575</xdr:colOff>
      <xdr:row>40</xdr:row>
      <xdr:rowOff>889000</xdr:rowOff>
    </xdr:to>
    <xdr:pic>
      <xdr:nvPicPr>
        <xdr:cNvPr id="161" name="Imagen 160">
          <a:extLst>
            <a:ext uri="{FF2B5EF4-FFF2-40B4-BE49-F238E27FC236}">
              <a16:creationId xmlns:a16="http://schemas.microsoft.com/office/drawing/2014/main" id="{7A659000-A35B-4767-ACCE-D2E8B9835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26075" y="43251227"/>
          <a:ext cx="1381125" cy="825711"/>
        </a:xfrm>
        <a:prstGeom prst="rect">
          <a:avLst/>
        </a:prstGeom>
      </xdr:spPr>
    </xdr:pic>
    <xdr:clientData/>
  </xdr:twoCellAnchor>
  <xdr:twoCellAnchor editAs="oneCell">
    <xdr:from>
      <xdr:col>4</xdr:col>
      <xdr:colOff>778650</xdr:colOff>
      <xdr:row>39</xdr:row>
      <xdr:rowOff>71886</xdr:rowOff>
    </xdr:from>
    <xdr:to>
      <xdr:col>4</xdr:col>
      <xdr:colOff>2280558</xdr:colOff>
      <xdr:row>39</xdr:row>
      <xdr:rowOff>952500</xdr:rowOff>
    </xdr:to>
    <xdr:pic>
      <xdr:nvPicPr>
        <xdr:cNvPr id="162" name="Imagen 161">
          <a:extLst>
            <a:ext uri="{FF2B5EF4-FFF2-40B4-BE49-F238E27FC236}">
              <a16:creationId xmlns:a16="http://schemas.microsoft.com/office/drawing/2014/main" id="{7BFEEA1C-E2BA-4382-B531-20CB7308EB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8275" y="41989824"/>
          <a:ext cx="1501908" cy="880614"/>
        </a:xfrm>
        <a:prstGeom prst="rect">
          <a:avLst/>
        </a:prstGeom>
      </xdr:spPr>
    </xdr:pic>
    <xdr:clientData/>
  </xdr:twoCellAnchor>
  <xdr:twoCellAnchor editAs="oneCell">
    <xdr:from>
      <xdr:col>4</xdr:col>
      <xdr:colOff>792125</xdr:colOff>
      <xdr:row>41</xdr:row>
      <xdr:rowOff>57276</xdr:rowOff>
    </xdr:from>
    <xdr:to>
      <xdr:col>4</xdr:col>
      <xdr:colOff>2299284</xdr:colOff>
      <xdr:row>41</xdr:row>
      <xdr:rowOff>976275</xdr:rowOff>
    </xdr:to>
    <xdr:pic>
      <xdr:nvPicPr>
        <xdr:cNvPr id="163" name="Imagen 162">
          <a:extLst>
            <a:ext uri="{FF2B5EF4-FFF2-40B4-BE49-F238E27FC236}">
              <a16:creationId xmlns:a16="http://schemas.microsoft.com/office/drawing/2014/main" id="{5830AE7D-E121-4478-9933-7CAB1FFCB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11750" y="44038964"/>
          <a:ext cx="1507159" cy="918999"/>
        </a:xfrm>
        <a:prstGeom prst="rect">
          <a:avLst/>
        </a:prstGeom>
      </xdr:spPr>
    </xdr:pic>
    <xdr:clientData/>
  </xdr:twoCellAnchor>
  <xdr:twoCellAnchor editAs="oneCell">
    <xdr:from>
      <xdr:col>4</xdr:col>
      <xdr:colOff>1749426</xdr:colOff>
      <xdr:row>62</xdr:row>
      <xdr:rowOff>87313</xdr:rowOff>
    </xdr:from>
    <xdr:to>
      <xdr:col>4</xdr:col>
      <xdr:colOff>3033210</xdr:colOff>
      <xdr:row>62</xdr:row>
      <xdr:rowOff>773113</xdr:rowOff>
    </xdr:to>
    <xdr:pic>
      <xdr:nvPicPr>
        <xdr:cNvPr id="164" name="Imagen 163">
          <a:extLst>
            <a:ext uri="{FF2B5EF4-FFF2-40B4-BE49-F238E27FC236}">
              <a16:creationId xmlns:a16="http://schemas.microsoft.com/office/drawing/2014/main" id="{AAE37E4A-B449-445F-9542-722573461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69051" y="67484626"/>
          <a:ext cx="1283784" cy="685800"/>
        </a:xfrm>
        <a:prstGeom prst="rect">
          <a:avLst/>
        </a:prstGeom>
      </xdr:spPr>
    </xdr:pic>
    <xdr:clientData/>
  </xdr:twoCellAnchor>
  <xdr:twoCellAnchor editAs="oneCell">
    <xdr:from>
      <xdr:col>4</xdr:col>
      <xdr:colOff>55563</xdr:colOff>
      <xdr:row>83</xdr:row>
      <xdr:rowOff>41275</xdr:rowOff>
    </xdr:from>
    <xdr:to>
      <xdr:col>4</xdr:col>
      <xdr:colOff>1465262</xdr:colOff>
      <xdr:row>83</xdr:row>
      <xdr:rowOff>968768</xdr:rowOff>
    </xdr:to>
    <xdr:pic>
      <xdr:nvPicPr>
        <xdr:cNvPr id="165" name="Imagen 164">
          <a:extLst>
            <a:ext uri="{FF2B5EF4-FFF2-40B4-BE49-F238E27FC236}">
              <a16:creationId xmlns:a16="http://schemas.microsoft.com/office/drawing/2014/main" id="{4F5E1236-C86A-4213-AC0C-AF61CBEE3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5188" y="90639900"/>
          <a:ext cx="1409699" cy="927493"/>
        </a:xfrm>
        <a:prstGeom prst="rect">
          <a:avLst/>
        </a:prstGeom>
      </xdr:spPr>
    </xdr:pic>
    <xdr:clientData/>
  </xdr:twoCellAnchor>
  <xdr:twoCellAnchor editAs="oneCell">
    <xdr:from>
      <xdr:col>4</xdr:col>
      <xdr:colOff>1548589</xdr:colOff>
      <xdr:row>83</xdr:row>
      <xdr:rowOff>29350</xdr:rowOff>
    </xdr:from>
    <xdr:to>
      <xdr:col>4</xdr:col>
      <xdr:colOff>2998789</xdr:colOff>
      <xdr:row>83</xdr:row>
      <xdr:rowOff>953143</xdr:rowOff>
    </xdr:to>
    <xdr:pic>
      <xdr:nvPicPr>
        <xdr:cNvPr id="166" name="Imagen 165">
          <a:extLst>
            <a:ext uri="{FF2B5EF4-FFF2-40B4-BE49-F238E27FC236}">
              <a16:creationId xmlns:a16="http://schemas.microsoft.com/office/drawing/2014/main" id="{3A5B306C-AE2B-4916-8D44-DC6F76540D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68214" y="90627975"/>
          <a:ext cx="1450200" cy="923793"/>
        </a:xfrm>
        <a:prstGeom prst="rect">
          <a:avLst/>
        </a:prstGeom>
      </xdr:spPr>
    </xdr:pic>
    <xdr:clientData/>
  </xdr:twoCellAnchor>
  <xdr:twoCellAnchor editAs="oneCell">
    <xdr:from>
      <xdr:col>4</xdr:col>
      <xdr:colOff>1889832</xdr:colOff>
      <xdr:row>88</xdr:row>
      <xdr:rowOff>702388</xdr:rowOff>
    </xdr:from>
    <xdr:to>
      <xdr:col>4</xdr:col>
      <xdr:colOff>2581275</xdr:colOff>
      <xdr:row>88</xdr:row>
      <xdr:rowOff>1191837</xdr:rowOff>
    </xdr:to>
    <xdr:pic>
      <xdr:nvPicPr>
        <xdr:cNvPr id="167" name="Imagen 166">
          <a:extLst>
            <a:ext uri="{FF2B5EF4-FFF2-40B4-BE49-F238E27FC236}">
              <a16:creationId xmlns:a16="http://schemas.microsoft.com/office/drawing/2014/main" id="{16BDE0D1-EEC6-4092-8814-DF5FA7BEE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76082" y="110411338"/>
          <a:ext cx="691443" cy="489449"/>
        </a:xfrm>
        <a:prstGeom prst="rect">
          <a:avLst/>
        </a:prstGeom>
      </xdr:spPr>
    </xdr:pic>
    <xdr:clientData/>
  </xdr:twoCellAnchor>
  <xdr:twoCellAnchor editAs="oneCell">
    <xdr:from>
      <xdr:col>4</xdr:col>
      <xdr:colOff>494615</xdr:colOff>
      <xdr:row>88</xdr:row>
      <xdr:rowOff>677085</xdr:rowOff>
    </xdr:from>
    <xdr:to>
      <xdr:col>4</xdr:col>
      <xdr:colOff>1265639</xdr:colOff>
      <xdr:row>88</xdr:row>
      <xdr:rowOff>1190166</xdr:rowOff>
    </xdr:to>
    <xdr:pic>
      <xdr:nvPicPr>
        <xdr:cNvPr id="168" name="Imagen 167">
          <a:extLst>
            <a:ext uri="{FF2B5EF4-FFF2-40B4-BE49-F238E27FC236}">
              <a16:creationId xmlns:a16="http://schemas.microsoft.com/office/drawing/2014/main" id="{1D91D37B-1CD0-4181-8985-A461243F0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80865" y="110386035"/>
          <a:ext cx="771024" cy="513081"/>
        </a:xfrm>
        <a:prstGeom prst="rect">
          <a:avLst/>
        </a:prstGeom>
      </xdr:spPr>
    </xdr:pic>
    <xdr:clientData/>
  </xdr:twoCellAnchor>
  <xdr:twoCellAnchor editAs="oneCell">
    <xdr:from>
      <xdr:col>4</xdr:col>
      <xdr:colOff>506074</xdr:colOff>
      <xdr:row>88</xdr:row>
      <xdr:rowOff>84849</xdr:rowOff>
    </xdr:from>
    <xdr:to>
      <xdr:col>4</xdr:col>
      <xdr:colOff>1232238</xdr:colOff>
      <xdr:row>88</xdr:row>
      <xdr:rowOff>628771</xdr:rowOff>
    </xdr:to>
    <xdr:pic>
      <xdr:nvPicPr>
        <xdr:cNvPr id="169" name="Imagen 168">
          <a:extLst>
            <a:ext uri="{FF2B5EF4-FFF2-40B4-BE49-F238E27FC236}">
              <a16:creationId xmlns:a16="http://schemas.microsoft.com/office/drawing/2014/main" id="{BC0718E6-C4D5-441F-B609-175B0D61A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92324" y="109793799"/>
          <a:ext cx="726164" cy="543922"/>
        </a:xfrm>
        <a:prstGeom prst="rect">
          <a:avLst/>
        </a:prstGeom>
      </xdr:spPr>
    </xdr:pic>
    <xdr:clientData/>
  </xdr:twoCellAnchor>
  <xdr:twoCellAnchor editAs="oneCell">
    <xdr:from>
      <xdr:col>4</xdr:col>
      <xdr:colOff>800100</xdr:colOff>
      <xdr:row>93</xdr:row>
      <xdr:rowOff>66676</xdr:rowOff>
    </xdr:from>
    <xdr:to>
      <xdr:col>4</xdr:col>
      <xdr:colOff>2276475</xdr:colOff>
      <xdr:row>93</xdr:row>
      <xdr:rowOff>968376</xdr:rowOff>
    </xdr:to>
    <xdr:pic>
      <xdr:nvPicPr>
        <xdr:cNvPr id="170" name="Imagen 169">
          <a:extLst>
            <a:ext uri="{FF2B5EF4-FFF2-40B4-BE49-F238E27FC236}">
              <a16:creationId xmlns:a16="http://schemas.microsoft.com/office/drawing/2014/main" id="{8E0EB78E-11C1-4182-A30E-F3678F85C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19725" y="101801614"/>
          <a:ext cx="1476375" cy="901700"/>
        </a:xfrm>
        <a:prstGeom prst="rect">
          <a:avLst/>
        </a:prstGeom>
      </xdr:spPr>
    </xdr:pic>
    <xdr:clientData/>
  </xdr:twoCellAnchor>
  <xdr:twoCellAnchor editAs="oneCell">
    <xdr:from>
      <xdr:col>4</xdr:col>
      <xdr:colOff>1112025</xdr:colOff>
      <xdr:row>94</xdr:row>
      <xdr:rowOff>61648</xdr:rowOff>
    </xdr:from>
    <xdr:to>
      <xdr:col>4</xdr:col>
      <xdr:colOff>1962150</xdr:colOff>
      <xdr:row>94</xdr:row>
      <xdr:rowOff>1000126</xdr:rowOff>
    </xdr:to>
    <xdr:pic>
      <xdr:nvPicPr>
        <xdr:cNvPr id="171" name="Imagen 170">
          <a:extLst>
            <a:ext uri="{FF2B5EF4-FFF2-40B4-BE49-F238E27FC236}">
              <a16:creationId xmlns:a16="http://schemas.microsoft.com/office/drawing/2014/main" id="{7A2BEB30-31F7-4C3D-872B-DACFDD542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31650" y="102868148"/>
          <a:ext cx="850125" cy="938478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98</xdr:row>
      <xdr:rowOff>53975</xdr:rowOff>
    </xdr:from>
    <xdr:to>
      <xdr:col>4</xdr:col>
      <xdr:colOff>1585912</xdr:colOff>
      <xdr:row>98</xdr:row>
      <xdr:rowOff>960438</xdr:rowOff>
    </xdr:to>
    <xdr:pic>
      <xdr:nvPicPr>
        <xdr:cNvPr id="172" name="Imagen 171">
          <a:extLst>
            <a:ext uri="{FF2B5EF4-FFF2-40B4-BE49-F238E27FC236}">
              <a16:creationId xmlns:a16="http://schemas.microsoft.com/office/drawing/2014/main" id="{56AF1E24-EF79-4C68-9EDD-FD2D8BBEE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29162" y="107130850"/>
          <a:ext cx="1476375" cy="906463"/>
        </a:xfrm>
        <a:prstGeom prst="rect">
          <a:avLst/>
        </a:prstGeom>
      </xdr:spPr>
    </xdr:pic>
    <xdr:clientData/>
  </xdr:twoCellAnchor>
  <xdr:twoCellAnchor editAs="oneCell">
    <xdr:from>
      <xdr:col>4</xdr:col>
      <xdr:colOff>1673226</xdr:colOff>
      <xdr:row>98</xdr:row>
      <xdr:rowOff>39686</xdr:rowOff>
    </xdr:from>
    <xdr:to>
      <xdr:col>4</xdr:col>
      <xdr:colOff>2997200</xdr:colOff>
      <xdr:row>98</xdr:row>
      <xdr:rowOff>921943</xdr:rowOff>
    </xdr:to>
    <xdr:pic>
      <xdr:nvPicPr>
        <xdr:cNvPr id="173" name="Imagen 172">
          <a:extLst>
            <a:ext uri="{FF2B5EF4-FFF2-40B4-BE49-F238E27FC236}">
              <a16:creationId xmlns:a16="http://schemas.microsoft.com/office/drawing/2014/main" id="{DD99B177-96A4-4414-B96B-D7C137CAF7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92851" y="107116561"/>
          <a:ext cx="1323974" cy="882257"/>
        </a:xfrm>
        <a:prstGeom prst="rect">
          <a:avLst/>
        </a:prstGeom>
      </xdr:spPr>
    </xdr:pic>
    <xdr:clientData/>
  </xdr:twoCellAnchor>
  <xdr:twoCellAnchor editAs="oneCell">
    <xdr:from>
      <xdr:col>4</xdr:col>
      <xdr:colOff>66676</xdr:colOff>
      <xdr:row>117</xdr:row>
      <xdr:rowOff>63665</xdr:rowOff>
    </xdr:from>
    <xdr:to>
      <xdr:col>4</xdr:col>
      <xdr:colOff>1097292</xdr:colOff>
      <xdr:row>117</xdr:row>
      <xdr:rowOff>676368</xdr:rowOff>
    </xdr:to>
    <xdr:pic>
      <xdr:nvPicPr>
        <xdr:cNvPr id="174" name="Imagen 173">
          <a:extLst>
            <a:ext uri="{FF2B5EF4-FFF2-40B4-BE49-F238E27FC236}">
              <a16:creationId xmlns:a16="http://schemas.microsoft.com/office/drawing/2014/main" id="{46FC168E-F0CF-4F77-8ABC-53D3ABF32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52926" y="146815340"/>
          <a:ext cx="1030616" cy="612703"/>
        </a:xfrm>
        <a:prstGeom prst="rect">
          <a:avLst/>
        </a:prstGeom>
      </xdr:spPr>
    </xdr:pic>
    <xdr:clientData/>
  </xdr:twoCellAnchor>
  <xdr:twoCellAnchor editAs="oneCell">
    <xdr:from>
      <xdr:col>4</xdr:col>
      <xdr:colOff>1140601</xdr:colOff>
      <xdr:row>117</xdr:row>
      <xdr:rowOff>703739</xdr:rowOff>
    </xdr:from>
    <xdr:to>
      <xdr:col>4</xdr:col>
      <xdr:colOff>1943100</xdr:colOff>
      <xdr:row>117</xdr:row>
      <xdr:rowOff>1237765</xdr:rowOff>
    </xdr:to>
    <xdr:pic>
      <xdr:nvPicPr>
        <xdr:cNvPr id="175" name="Imagen 174">
          <a:extLst>
            <a:ext uri="{FF2B5EF4-FFF2-40B4-BE49-F238E27FC236}">
              <a16:creationId xmlns:a16="http://schemas.microsoft.com/office/drawing/2014/main" id="{C8CD64E2-3AC2-440E-B5B2-F89B93EF0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26851" y="147455414"/>
          <a:ext cx="802499" cy="534026"/>
        </a:xfrm>
        <a:prstGeom prst="rect">
          <a:avLst/>
        </a:prstGeom>
      </xdr:spPr>
    </xdr:pic>
    <xdr:clientData/>
  </xdr:twoCellAnchor>
  <xdr:twoCellAnchor editAs="oneCell">
    <xdr:from>
      <xdr:col>4</xdr:col>
      <xdr:colOff>1838288</xdr:colOff>
      <xdr:row>117</xdr:row>
      <xdr:rowOff>60495</xdr:rowOff>
    </xdr:from>
    <xdr:to>
      <xdr:col>4</xdr:col>
      <xdr:colOff>2960987</xdr:colOff>
      <xdr:row>117</xdr:row>
      <xdr:rowOff>623615</xdr:rowOff>
    </xdr:to>
    <xdr:pic>
      <xdr:nvPicPr>
        <xdr:cNvPr id="176" name="Imagen 175">
          <a:extLst>
            <a:ext uri="{FF2B5EF4-FFF2-40B4-BE49-F238E27FC236}">
              <a16:creationId xmlns:a16="http://schemas.microsoft.com/office/drawing/2014/main" id="{3E8B69D9-7835-47AF-B736-748C4A3E9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57913" y="128568620"/>
          <a:ext cx="1122699" cy="563120"/>
        </a:xfrm>
        <a:prstGeom prst="rect">
          <a:avLst/>
        </a:prstGeom>
      </xdr:spPr>
    </xdr:pic>
    <xdr:clientData/>
  </xdr:twoCellAnchor>
  <xdr:oneCellAnchor>
    <xdr:from>
      <xdr:col>4</xdr:col>
      <xdr:colOff>1008289</xdr:colOff>
      <xdr:row>133</xdr:row>
      <xdr:rowOff>191333</xdr:rowOff>
    </xdr:from>
    <xdr:ext cx="1087929" cy="892505"/>
    <xdr:pic>
      <xdr:nvPicPr>
        <xdr:cNvPr id="177" name="Imagen 176">
          <a:extLst>
            <a:ext uri="{FF2B5EF4-FFF2-40B4-BE49-F238E27FC236}">
              <a16:creationId xmlns:a16="http://schemas.microsoft.com/office/drawing/2014/main" id="{D1E378C2-5467-4C8C-BF62-FB98EC6E3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10800000" flipV="1">
          <a:off x="5294539" y="167155058"/>
          <a:ext cx="1087929" cy="892505"/>
        </a:xfrm>
        <a:prstGeom prst="rect">
          <a:avLst/>
        </a:prstGeom>
      </xdr:spPr>
    </xdr:pic>
    <xdr:clientData/>
  </xdr:oneCellAnchor>
  <xdr:twoCellAnchor editAs="oneCell">
    <xdr:from>
      <xdr:col>4</xdr:col>
      <xdr:colOff>324625</xdr:colOff>
      <xdr:row>71</xdr:row>
      <xdr:rowOff>62688</xdr:rowOff>
    </xdr:from>
    <xdr:to>
      <xdr:col>4</xdr:col>
      <xdr:colOff>2729544</xdr:colOff>
      <xdr:row>71</xdr:row>
      <xdr:rowOff>960437</xdr:rowOff>
    </xdr:to>
    <xdr:pic>
      <xdr:nvPicPr>
        <xdr:cNvPr id="178" name="Imagen 177">
          <a:extLst>
            <a:ext uri="{FF2B5EF4-FFF2-40B4-BE49-F238E27FC236}">
              <a16:creationId xmlns:a16="http://schemas.microsoft.com/office/drawing/2014/main" id="{BDF717A5-28AB-4275-BF4E-45EF818CA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44250" y="77667626"/>
          <a:ext cx="2404919" cy="897749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47</xdr:row>
      <xdr:rowOff>94090</xdr:rowOff>
    </xdr:from>
    <xdr:to>
      <xdr:col>4</xdr:col>
      <xdr:colOff>1463881</xdr:colOff>
      <xdr:row>47</xdr:row>
      <xdr:rowOff>936625</xdr:rowOff>
    </xdr:to>
    <xdr:pic>
      <xdr:nvPicPr>
        <xdr:cNvPr id="179" name="Imagen 178">
          <a:extLst>
            <a:ext uri="{FF2B5EF4-FFF2-40B4-BE49-F238E27FC236}">
              <a16:creationId xmlns:a16="http://schemas.microsoft.com/office/drawing/2014/main" id="{6B883E9C-C366-46A8-BB08-E1424B8D6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57725" y="50251153"/>
          <a:ext cx="1425781" cy="842535"/>
        </a:xfrm>
        <a:prstGeom prst="rect">
          <a:avLst/>
        </a:prstGeom>
      </xdr:spPr>
    </xdr:pic>
    <xdr:clientData/>
  </xdr:twoCellAnchor>
  <xdr:twoCellAnchor editAs="oneCell">
    <xdr:from>
      <xdr:col>4</xdr:col>
      <xdr:colOff>1521260</xdr:colOff>
      <xdr:row>47</xdr:row>
      <xdr:rowOff>123825</xdr:rowOff>
    </xdr:from>
    <xdr:to>
      <xdr:col>4</xdr:col>
      <xdr:colOff>3025482</xdr:colOff>
      <xdr:row>47</xdr:row>
      <xdr:rowOff>857250</xdr:rowOff>
    </xdr:to>
    <xdr:pic>
      <xdr:nvPicPr>
        <xdr:cNvPr id="180" name="Imagen 179">
          <a:extLst>
            <a:ext uri="{FF2B5EF4-FFF2-40B4-BE49-F238E27FC236}">
              <a16:creationId xmlns:a16="http://schemas.microsoft.com/office/drawing/2014/main" id="{C2C64B1A-5349-478B-8D8C-CBD6A1819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40885" y="50280888"/>
          <a:ext cx="1504222" cy="733425"/>
        </a:xfrm>
        <a:prstGeom prst="rect">
          <a:avLst/>
        </a:prstGeom>
      </xdr:spPr>
    </xdr:pic>
    <xdr:clientData/>
  </xdr:twoCellAnchor>
  <xdr:twoCellAnchor editAs="oneCell">
    <xdr:from>
      <xdr:col>4</xdr:col>
      <xdr:colOff>752475</xdr:colOff>
      <xdr:row>48</xdr:row>
      <xdr:rowOff>39222</xdr:rowOff>
    </xdr:from>
    <xdr:to>
      <xdr:col>4</xdr:col>
      <xdr:colOff>2296016</xdr:colOff>
      <xdr:row>48</xdr:row>
      <xdr:rowOff>1103313</xdr:rowOff>
    </xdr:to>
    <xdr:pic>
      <xdr:nvPicPr>
        <xdr:cNvPr id="181" name="Imagen 180">
          <a:extLst>
            <a:ext uri="{FF2B5EF4-FFF2-40B4-BE49-F238E27FC236}">
              <a16:creationId xmlns:a16="http://schemas.microsoft.com/office/drawing/2014/main" id="{440C77A4-2CC2-450B-9F17-C40A388FE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2100" y="51204347"/>
          <a:ext cx="1543541" cy="1064091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666751</xdr:colOff>
      <xdr:row>104</xdr:row>
      <xdr:rowOff>38102</xdr:rowOff>
    </xdr:from>
    <xdr:to>
      <xdr:col>4</xdr:col>
      <xdr:colOff>2470254</xdr:colOff>
      <xdr:row>104</xdr:row>
      <xdr:rowOff>1000126</xdr:rowOff>
    </xdr:to>
    <xdr:pic>
      <xdr:nvPicPr>
        <xdr:cNvPr id="182" name="Imagen 181">
          <a:extLst>
            <a:ext uri="{FF2B5EF4-FFF2-40B4-BE49-F238E27FC236}">
              <a16:creationId xmlns:a16="http://schemas.microsoft.com/office/drawing/2014/main" id="{4D154C52-5B36-4381-A5CB-AAF33880D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86376" y="113385602"/>
          <a:ext cx="1803503" cy="962024"/>
        </a:xfrm>
        <a:prstGeom prst="rect">
          <a:avLst/>
        </a:prstGeom>
      </xdr:spPr>
    </xdr:pic>
    <xdr:clientData/>
  </xdr:twoCellAnchor>
  <xdr:twoCellAnchor editAs="oneCell">
    <xdr:from>
      <xdr:col>4</xdr:col>
      <xdr:colOff>33338</xdr:colOff>
      <xdr:row>123</xdr:row>
      <xdr:rowOff>71437</xdr:rowOff>
    </xdr:from>
    <xdr:to>
      <xdr:col>4</xdr:col>
      <xdr:colOff>1428750</xdr:colOff>
      <xdr:row>123</xdr:row>
      <xdr:rowOff>1166812</xdr:rowOff>
    </xdr:to>
    <xdr:pic>
      <xdr:nvPicPr>
        <xdr:cNvPr id="183" name="Imagen 182">
          <a:extLst>
            <a:ext uri="{FF2B5EF4-FFF2-40B4-BE49-F238E27FC236}">
              <a16:creationId xmlns:a16="http://schemas.microsoft.com/office/drawing/2014/main" id="{2ED43CFE-FD08-43A7-B5C2-0F2BA3375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52963" y="135382000"/>
          <a:ext cx="1395412" cy="1095375"/>
        </a:xfrm>
        <a:prstGeom prst="rect">
          <a:avLst/>
        </a:prstGeom>
      </xdr:spPr>
    </xdr:pic>
    <xdr:clientData/>
  </xdr:twoCellAnchor>
  <xdr:twoCellAnchor editAs="oneCell">
    <xdr:from>
      <xdr:col>4</xdr:col>
      <xdr:colOff>1504611</xdr:colOff>
      <xdr:row>123</xdr:row>
      <xdr:rowOff>59513</xdr:rowOff>
    </xdr:from>
    <xdr:to>
      <xdr:col>4</xdr:col>
      <xdr:colOff>2982913</xdr:colOff>
      <xdr:row>123</xdr:row>
      <xdr:rowOff>1166813</xdr:rowOff>
    </xdr:to>
    <xdr:pic>
      <xdr:nvPicPr>
        <xdr:cNvPr id="184" name="Imagen 183">
          <a:extLst>
            <a:ext uri="{FF2B5EF4-FFF2-40B4-BE49-F238E27FC236}">
              <a16:creationId xmlns:a16="http://schemas.microsoft.com/office/drawing/2014/main" id="{3A374E7C-1EA4-44D4-B48F-D30FD6A21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24236" y="135370076"/>
          <a:ext cx="1478302" cy="11073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47626</xdr:colOff>
      <xdr:row>105</xdr:row>
      <xdr:rowOff>61840</xdr:rowOff>
    </xdr:from>
    <xdr:to>
      <xdr:col>4</xdr:col>
      <xdr:colOff>1460500</xdr:colOff>
      <xdr:row>105</xdr:row>
      <xdr:rowOff>904875</xdr:rowOff>
    </xdr:to>
    <xdr:pic>
      <xdr:nvPicPr>
        <xdr:cNvPr id="185" name="Imagen 184">
          <a:extLst>
            <a:ext uri="{FF2B5EF4-FFF2-40B4-BE49-F238E27FC236}">
              <a16:creationId xmlns:a16="http://schemas.microsoft.com/office/drawing/2014/main" id="{418484C0-E596-4A55-AFEA-990C4C24C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1" y="114528528"/>
          <a:ext cx="1412874" cy="843035"/>
        </a:xfrm>
        <a:prstGeom prst="rect">
          <a:avLst/>
        </a:prstGeom>
      </xdr:spPr>
    </xdr:pic>
    <xdr:clientData/>
  </xdr:twoCellAnchor>
  <xdr:twoCellAnchor editAs="oneCell">
    <xdr:from>
      <xdr:col>4</xdr:col>
      <xdr:colOff>1667021</xdr:colOff>
      <xdr:row>105</xdr:row>
      <xdr:rowOff>59557</xdr:rowOff>
    </xdr:from>
    <xdr:to>
      <xdr:col>4</xdr:col>
      <xdr:colOff>2894014</xdr:colOff>
      <xdr:row>105</xdr:row>
      <xdr:rowOff>901700</xdr:rowOff>
    </xdr:to>
    <xdr:pic>
      <xdr:nvPicPr>
        <xdr:cNvPr id="186" name="Imagen 185">
          <a:extLst>
            <a:ext uri="{FF2B5EF4-FFF2-40B4-BE49-F238E27FC236}">
              <a16:creationId xmlns:a16="http://schemas.microsoft.com/office/drawing/2014/main" id="{A8D6E39C-A373-44D0-9B17-31AE69977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86646" y="114526245"/>
          <a:ext cx="1226993" cy="842143"/>
        </a:xfrm>
        <a:prstGeom prst="rect">
          <a:avLst/>
        </a:prstGeom>
      </xdr:spPr>
    </xdr:pic>
    <xdr:clientData/>
  </xdr:twoCellAnchor>
  <xdr:twoCellAnchor editAs="oneCell">
    <xdr:from>
      <xdr:col>4</xdr:col>
      <xdr:colOff>1641476</xdr:colOff>
      <xdr:row>11</xdr:row>
      <xdr:rowOff>46003</xdr:rowOff>
    </xdr:from>
    <xdr:to>
      <xdr:col>4</xdr:col>
      <xdr:colOff>3000376</xdr:colOff>
      <xdr:row>11</xdr:row>
      <xdr:rowOff>920751</xdr:rowOff>
    </xdr:to>
    <xdr:pic>
      <xdr:nvPicPr>
        <xdr:cNvPr id="187" name="Imagen 186">
          <a:extLst>
            <a:ext uri="{FF2B5EF4-FFF2-40B4-BE49-F238E27FC236}">
              <a16:creationId xmlns:a16="http://schemas.microsoft.com/office/drawing/2014/main" id="{400ECD7B-4346-4A5B-B6D3-603CBD15E8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490" r="12572"/>
        <a:stretch/>
      </xdr:blipFill>
      <xdr:spPr>
        <a:xfrm>
          <a:off x="6134101" y="9475753"/>
          <a:ext cx="1358900" cy="874748"/>
        </a:xfrm>
        <a:prstGeom prst="rect">
          <a:avLst/>
        </a:prstGeom>
      </xdr:spPr>
    </xdr:pic>
    <xdr:clientData/>
  </xdr:twoCellAnchor>
  <xdr:twoCellAnchor editAs="oneCell">
    <xdr:from>
      <xdr:col>4</xdr:col>
      <xdr:colOff>45225</xdr:colOff>
      <xdr:row>11</xdr:row>
      <xdr:rowOff>42356</xdr:rowOff>
    </xdr:from>
    <xdr:to>
      <xdr:col>4</xdr:col>
      <xdr:colOff>1619455</xdr:colOff>
      <xdr:row>11</xdr:row>
      <xdr:rowOff>923925</xdr:rowOff>
    </xdr:to>
    <xdr:pic>
      <xdr:nvPicPr>
        <xdr:cNvPr id="188" name="Imagen 187">
          <a:extLst>
            <a:ext uri="{FF2B5EF4-FFF2-40B4-BE49-F238E27FC236}">
              <a16:creationId xmlns:a16="http://schemas.microsoft.com/office/drawing/2014/main" id="{825076B7-980E-4C6D-830B-75FD693E85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31475" y="10119806"/>
          <a:ext cx="1574230" cy="881569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124</xdr:row>
      <xdr:rowOff>28575</xdr:rowOff>
    </xdr:from>
    <xdr:to>
      <xdr:col>4</xdr:col>
      <xdr:colOff>942975</xdr:colOff>
      <xdr:row>124</xdr:row>
      <xdr:rowOff>632557</xdr:rowOff>
    </xdr:to>
    <xdr:pic>
      <xdr:nvPicPr>
        <xdr:cNvPr id="189" name="Imagen 188">
          <a:extLst>
            <a:ext uri="{FF2B5EF4-FFF2-40B4-BE49-F238E27FC236}">
              <a16:creationId xmlns:a16="http://schemas.microsoft.com/office/drawing/2014/main" id="{6223AA20-3011-45A3-AF7B-960EC03052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17" t="5948" r="14918" b="11218"/>
        <a:stretch/>
      </xdr:blipFill>
      <xdr:spPr>
        <a:xfrm>
          <a:off x="4333875" y="155648025"/>
          <a:ext cx="895350" cy="603982"/>
        </a:xfrm>
        <a:prstGeom prst="rect">
          <a:avLst/>
        </a:prstGeom>
      </xdr:spPr>
    </xdr:pic>
    <xdr:clientData/>
  </xdr:twoCellAnchor>
  <xdr:twoCellAnchor editAs="oneCell">
    <xdr:from>
      <xdr:col>4</xdr:col>
      <xdr:colOff>921524</xdr:colOff>
      <xdr:row>124</xdr:row>
      <xdr:rowOff>658388</xdr:rowOff>
    </xdr:from>
    <xdr:to>
      <xdr:col>4</xdr:col>
      <xdr:colOff>2095499</xdr:colOff>
      <xdr:row>124</xdr:row>
      <xdr:rowOff>1245376</xdr:rowOff>
    </xdr:to>
    <xdr:pic>
      <xdr:nvPicPr>
        <xdr:cNvPr id="190" name="Imagen 189">
          <a:extLst>
            <a:ext uri="{FF2B5EF4-FFF2-40B4-BE49-F238E27FC236}">
              <a16:creationId xmlns:a16="http://schemas.microsoft.com/office/drawing/2014/main" id="{276C658E-1D95-44F9-8DBC-44717388DB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7774" y="156277838"/>
          <a:ext cx="1173975" cy="586988"/>
        </a:xfrm>
        <a:prstGeom prst="rect">
          <a:avLst/>
        </a:prstGeom>
      </xdr:spPr>
    </xdr:pic>
    <xdr:clientData/>
  </xdr:twoCellAnchor>
  <xdr:twoCellAnchor editAs="oneCell">
    <xdr:from>
      <xdr:col>4</xdr:col>
      <xdr:colOff>2054187</xdr:colOff>
      <xdr:row>124</xdr:row>
      <xdr:rowOff>31175</xdr:rowOff>
    </xdr:from>
    <xdr:to>
      <xdr:col>4</xdr:col>
      <xdr:colOff>2992437</xdr:colOff>
      <xdr:row>124</xdr:row>
      <xdr:rowOff>681000</xdr:rowOff>
    </xdr:to>
    <xdr:pic>
      <xdr:nvPicPr>
        <xdr:cNvPr id="191" name="Imagen 190">
          <a:extLst>
            <a:ext uri="{FF2B5EF4-FFF2-40B4-BE49-F238E27FC236}">
              <a16:creationId xmlns:a16="http://schemas.microsoft.com/office/drawing/2014/main" id="{5337B203-29CE-47F6-932D-4CDB0D4F02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73812" y="136611738"/>
          <a:ext cx="938250" cy="649825"/>
        </a:xfrm>
        <a:prstGeom prst="rect">
          <a:avLst/>
        </a:prstGeom>
      </xdr:spPr>
    </xdr:pic>
    <xdr:clientData/>
  </xdr:twoCellAnchor>
  <xdr:twoCellAnchor editAs="oneCell">
    <xdr:from>
      <xdr:col>4</xdr:col>
      <xdr:colOff>1338261</xdr:colOff>
      <xdr:row>131</xdr:row>
      <xdr:rowOff>45243</xdr:rowOff>
    </xdr:from>
    <xdr:to>
      <xdr:col>4</xdr:col>
      <xdr:colOff>2928937</xdr:colOff>
      <xdr:row>131</xdr:row>
      <xdr:rowOff>984250</xdr:rowOff>
    </xdr:to>
    <xdr:pic>
      <xdr:nvPicPr>
        <xdr:cNvPr id="192" name="Imagen 191">
          <a:extLst>
            <a:ext uri="{FF2B5EF4-FFF2-40B4-BE49-F238E27FC236}">
              <a16:creationId xmlns:a16="http://schemas.microsoft.com/office/drawing/2014/main" id="{F3FB9814-0CA2-479F-8936-D8AAE7F83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7886" y="144618868"/>
          <a:ext cx="1590676" cy="939007"/>
        </a:xfrm>
        <a:prstGeom prst="rect">
          <a:avLst/>
        </a:prstGeom>
      </xdr:spPr>
    </xdr:pic>
    <xdr:clientData/>
  </xdr:twoCellAnchor>
  <xdr:twoCellAnchor editAs="oneCell">
    <xdr:from>
      <xdr:col>4</xdr:col>
      <xdr:colOff>2249261</xdr:colOff>
      <xdr:row>58</xdr:row>
      <xdr:rowOff>674402</xdr:rowOff>
    </xdr:from>
    <xdr:to>
      <xdr:col>4</xdr:col>
      <xdr:colOff>2945528</xdr:colOff>
      <xdr:row>58</xdr:row>
      <xdr:rowOff>1224643</xdr:rowOff>
    </xdr:to>
    <xdr:pic>
      <xdr:nvPicPr>
        <xdr:cNvPr id="193" name="Imagen 192">
          <a:extLst>
            <a:ext uri="{FF2B5EF4-FFF2-40B4-BE49-F238E27FC236}">
              <a16:creationId xmlns:a16="http://schemas.microsoft.com/office/drawing/2014/main" id="{3EF23458-E921-4FC9-A8AA-8FF422F935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155" t="24036" r="26213" b="17006"/>
        <a:stretch/>
      </xdr:blipFill>
      <xdr:spPr>
        <a:xfrm>
          <a:off x="6535511" y="72197627"/>
          <a:ext cx="696267" cy="550241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58</xdr:row>
      <xdr:rowOff>28575</xdr:rowOff>
    </xdr:from>
    <xdr:to>
      <xdr:col>4</xdr:col>
      <xdr:colOff>1066306</xdr:colOff>
      <xdr:row>58</xdr:row>
      <xdr:rowOff>1234999</xdr:rowOff>
    </xdr:to>
    <xdr:pic>
      <xdr:nvPicPr>
        <xdr:cNvPr id="194" name="Imagen 193">
          <a:extLst>
            <a:ext uri="{FF2B5EF4-FFF2-40B4-BE49-F238E27FC236}">
              <a16:creationId xmlns:a16="http://schemas.microsoft.com/office/drawing/2014/main" id="{D7A57D7A-14AD-4CFE-BD44-FB9C0CED15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266" t="30061" r="11596" b="13858"/>
        <a:stretch/>
      </xdr:blipFill>
      <xdr:spPr>
        <a:xfrm>
          <a:off x="4333875" y="71551800"/>
          <a:ext cx="1018681" cy="1206424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1219200</xdr:colOff>
      <xdr:row>58</xdr:row>
      <xdr:rowOff>38101</xdr:rowOff>
    </xdr:from>
    <xdr:to>
      <xdr:col>4</xdr:col>
      <xdr:colOff>2051050</xdr:colOff>
      <xdr:row>58</xdr:row>
      <xdr:rowOff>1238251</xdr:rowOff>
    </xdr:to>
    <xdr:pic>
      <xdr:nvPicPr>
        <xdr:cNvPr id="195" name="Imagen 194">
          <a:extLst>
            <a:ext uri="{FF2B5EF4-FFF2-40B4-BE49-F238E27FC236}">
              <a16:creationId xmlns:a16="http://schemas.microsoft.com/office/drawing/2014/main" id="{BF427302-2D29-4FD4-A11D-4918985D9F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856" t="14286" r="20619" b="12741"/>
        <a:stretch/>
      </xdr:blipFill>
      <xdr:spPr>
        <a:xfrm>
          <a:off x="5505450" y="71561326"/>
          <a:ext cx="831850" cy="1200150"/>
        </a:xfrm>
        <a:prstGeom prst="rect">
          <a:avLst/>
        </a:prstGeom>
      </xdr:spPr>
    </xdr:pic>
    <xdr:clientData/>
  </xdr:twoCellAnchor>
  <xdr:twoCellAnchor editAs="oneCell">
    <xdr:from>
      <xdr:col>4</xdr:col>
      <xdr:colOff>2116137</xdr:colOff>
      <xdr:row>100</xdr:row>
      <xdr:rowOff>58738</xdr:rowOff>
    </xdr:from>
    <xdr:to>
      <xdr:col>4</xdr:col>
      <xdr:colOff>2962900</xdr:colOff>
      <xdr:row>100</xdr:row>
      <xdr:rowOff>905501</xdr:rowOff>
    </xdr:to>
    <xdr:pic>
      <xdr:nvPicPr>
        <xdr:cNvPr id="196" name="Imagen 195">
          <a:extLst>
            <a:ext uri="{FF2B5EF4-FFF2-40B4-BE49-F238E27FC236}">
              <a16:creationId xmlns:a16="http://schemas.microsoft.com/office/drawing/2014/main" id="{C47129A1-FC9E-4C45-AE5F-3C493E1E7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35762" y="109239051"/>
          <a:ext cx="846763" cy="846763"/>
        </a:xfrm>
        <a:prstGeom prst="rect">
          <a:avLst/>
        </a:prstGeom>
      </xdr:spPr>
    </xdr:pic>
    <xdr:clientData/>
  </xdr:twoCellAnchor>
  <xdr:twoCellAnchor editAs="oneCell">
    <xdr:from>
      <xdr:col>4</xdr:col>
      <xdr:colOff>1123137</xdr:colOff>
      <xdr:row>100</xdr:row>
      <xdr:rowOff>56338</xdr:rowOff>
    </xdr:from>
    <xdr:to>
      <xdr:col>4</xdr:col>
      <xdr:colOff>1969900</xdr:colOff>
      <xdr:row>100</xdr:row>
      <xdr:rowOff>903101</xdr:rowOff>
    </xdr:to>
    <xdr:pic>
      <xdr:nvPicPr>
        <xdr:cNvPr id="197" name="Imagen 196">
          <a:extLst>
            <a:ext uri="{FF2B5EF4-FFF2-40B4-BE49-F238E27FC236}">
              <a16:creationId xmlns:a16="http://schemas.microsoft.com/office/drawing/2014/main" id="{EFB3CF61-7E98-4E23-8BDD-B6FC695C1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42762" y="109236651"/>
          <a:ext cx="846763" cy="846763"/>
        </a:xfrm>
        <a:prstGeom prst="rect">
          <a:avLst/>
        </a:prstGeom>
      </xdr:spPr>
    </xdr:pic>
    <xdr:clientData/>
  </xdr:twoCellAnchor>
  <xdr:twoCellAnchor editAs="oneCell">
    <xdr:from>
      <xdr:col>4</xdr:col>
      <xdr:colOff>149187</xdr:colOff>
      <xdr:row>100</xdr:row>
      <xdr:rowOff>63463</xdr:rowOff>
    </xdr:from>
    <xdr:to>
      <xdr:col>4</xdr:col>
      <xdr:colOff>992187</xdr:colOff>
      <xdr:row>100</xdr:row>
      <xdr:rowOff>906463</xdr:rowOff>
    </xdr:to>
    <xdr:pic>
      <xdr:nvPicPr>
        <xdr:cNvPr id="198" name="Imagen 197">
          <a:extLst>
            <a:ext uri="{FF2B5EF4-FFF2-40B4-BE49-F238E27FC236}">
              <a16:creationId xmlns:a16="http://schemas.microsoft.com/office/drawing/2014/main" id="{FF16B7EB-C694-4CD0-AF52-CE09ACC26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8812" y="109243776"/>
          <a:ext cx="843000" cy="843000"/>
        </a:xfrm>
        <a:prstGeom prst="rect">
          <a:avLst/>
        </a:prstGeom>
      </xdr:spPr>
    </xdr:pic>
    <xdr:clientData/>
  </xdr:twoCellAnchor>
  <xdr:twoCellAnchor editAs="oneCell">
    <xdr:from>
      <xdr:col>4</xdr:col>
      <xdr:colOff>42903</xdr:colOff>
      <xdr:row>37</xdr:row>
      <xdr:rowOff>34975</xdr:rowOff>
    </xdr:from>
    <xdr:to>
      <xdr:col>4</xdr:col>
      <xdr:colOff>945359</xdr:colOff>
      <xdr:row>37</xdr:row>
      <xdr:rowOff>809624</xdr:rowOff>
    </xdr:to>
    <xdr:pic>
      <xdr:nvPicPr>
        <xdr:cNvPr id="199" name="Imagen 198">
          <a:extLst>
            <a:ext uri="{FF2B5EF4-FFF2-40B4-BE49-F238E27FC236}">
              <a16:creationId xmlns:a16="http://schemas.microsoft.com/office/drawing/2014/main" id="{52BAF998-70E9-478E-9460-64B5E7965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4726431" y="39674447"/>
          <a:ext cx="774649" cy="902456"/>
        </a:xfrm>
        <a:prstGeom prst="rect">
          <a:avLst/>
        </a:prstGeom>
      </xdr:spPr>
    </xdr:pic>
    <xdr:clientData/>
  </xdr:twoCellAnchor>
  <xdr:twoCellAnchor editAs="oneCell">
    <xdr:from>
      <xdr:col>4</xdr:col>
      <xdr:colOff>2031238</xdr:colOff>
      <xdr:row>37</xdr:row>
      <xdr:rowOff>46850</xdr:rowOff>
    </xdr:from>
    <xdr:to>
      <xdr:col>4</xdr:col>
      <xdr:colOff>2989263</xdr:colOff>
      <xdr:row>37</xdr:row>
      <xdr:rowOff>765369</xdr:rowOff>
    </xdr:to>
    <xdr:pic>
      <xdr:nvPicPr>
        <xdr:cNvPr id="200" name="Imagen 199">
          <a:extLst>
            <a:ext uri="{FF2B5EF4-FFF2-40B4-BE49-F238E27FC236}">
              <a16:creationId xmlns:a16="http://schemas.microsoft.com/office/drawing/2014/main" id="{6C312106-84DE-4446-8D90-701571E70D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50863" y="39750225"/>
          <a:ext cx="958025" cy="718519"/>
        </a:xfrm>
        <a:prstGeom prst="rect">
          <a:avLst/>
        </a:prstGeom>
      </xdr:spPr>
    </xdr:pic>
    <xdr:clientData/>
  </xdr:twoCellAnchor>
  <xdr:twoCellAnchor editAs="oneCell">
    <xdr:from>
      <xdr:col>4</xdr:col>
      <xdr:colOff>963625</xdr:colOff>
      <xdr:row>37</xdr:row>
      <xdr:rowOff>38100</xdr:rowOff>
    </xdr:from>
    <xdr:to>
      <xdr:col>4</xdr:col>
      <xdr:colOff>1921650</xdr:colOff>
      <xdr:row>37</xdr:row>
      <xdr:rowOff>756619</xdr:rowOff>
    </xdr:to>
    <xdr:pic>
      <xdr:nvPicPr>
        <xdr:cNvPr id="201" name="Imagen 200">
          <a:extLst>
            <a:ext uri="{FF2B5EF4-FFF2-40B4-BE49-F238E27FC236}">
              <a16:creationId xmlns:a16="http://schemas.microsoft.com/office/drawing/2014/main" id="{957290C5-43D2-422D-BA70-8559CED60B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9875" y="44958000"/>
          <a:ext cx="958025" cy="718519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50</xdr:row>
      <xdr:rowOff>47625</xdr:rowOff>
    </xdr:from>
    <xdr:to>
      <xdr:col>4</xdr:col>
      <xdr:colOff>1038225</xdr:colOff>
      <xdr:row>50</xdr:row>
      <xdr:rowOff>1233738</xdr:rowOff>
    </xdr:to>
    <xdr:pic>
      <xdr:nvPicPr>
        <xdr:cNvPr id="202" name="Imagen 201">
          <a:extLst>
            <a:ext uri="{FF2B5EF4-FFF2-40B4-BE49-F238E27FC236}">
              <a16:creationId xmlns:a16="http://schemas.microsoft.com/office/drawing/2014/main" id="{4C77D370-46D4-43F6-97BE-F7E42D675F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964" r="28750" b="13333"/>
        <a:stretch/>
      </xdr:blipFill>
      <xdr:spPr>
        <a:xfrm>
          <a:off x="4333875" y="61436250"/>
          <a:ext cx="990600" cy="1186113"/>
        </a:xfrm>
        <a:prstGeom prst="rect">
          <a:avLst/>
        </a:prstGeom>
      </xdr:spPr>
    </xdr:pic>
    <xdr:clientData/>
  </xdr:twoCellAnchor>
  <xdr:twoCellAnchor editAs="oneCell">
    <xdr:from>
      <xdr:col>4</xdr:col>
      <xdr:colOff>2207456</xdr:colOff>
      <xdr:row>50</xdr:row>
      <xdr:rowOff>45227</xdr:rowOff>
    </xdr:from>
    <xdr:to>
      <xdr:col>4</xdr:col>
      <xdr:colOff>3009941</xdr:colOff>
      <xdr:row>50</xdr:row>
      <xdr:rowOff>1238251</xdr:rowOff>
    </xdr:to>
    <xdr:pic>
      <xdr:nvPicPr>
        <xdr:cNvPr id="203" name="Imagen 202">
          <a:extLst>
            <a:ext uri="{FF2B5EF4-FFF2-40B4-BE49-F238E27FC236}">
              <a16:creationId xmlns:a16="http://schemas.microsoft.com/office/drawing/2014/main" id="{11F8B1FF-5056-4629-8A23-47779B979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27081" y="53496352"/>
          <a:ext cx="802485" cy="1193024"/>
        </a:xfrm>
        <a:prstGeom prst="rect">
          <a:avLst/>
        </a:prstGeom>
      </xdr:spPr>
    </xdr:pic>
    <xdr:clientData/>
  </xdr:twoCellAnchor>
  <xdr:twoCellAnchor editAs="oneCell">
    <xdr:from>
      <xdr:col>4</xdr:col>
      <xdr:colOff>1214400</xdr:colOff>
      <xdr:row>50</xdr:row>
      <xdr:rowOff>52350</xdr:rowOff>
    </xdr:from>
    <xdr:to>
      <xdr:col>4</xdr:col>
      <xdr:colOff>2102680</xdr:colOff>
      <xdr:row>50</xdr:row>
      <xdr:rowOff>1238249</xdr:rowOff>
    </xdr:to>
    <xdr:pic>
      <xdr:nvPicPr>
        <xdr:cNvPr id="204" name="Imagen 203">
          <a:extLst>
            <a:ext uri="{FF2B5EF4-FFF2-40B4-BE49-F238E27FC236}">
              <a16:creationId xmlns:a16="http://schemas.microsoft.com/office/drawing/2014/main" id="{C9D2EBCB-BFA2-4171-954F-3046EA8AC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0650" y="61440975"/>
          <a:ext cx="888280" cy="1185899"/>
        </a:xfrm>
        <a:prstGeom prst="rect">
          <a:avLst/>
        </a:prstGeom>
      </xdr:spPr>
    </xdr:pic>
    <xdr:clientData/>
  </xdr:twoCellAnchor>
  <xdr:twoCellAnchor editAs="oneCell">
    <xdr:from>
      <xdr:col>4</xdr:col>
      <xdr:colOff>1508125</xdr:colOff>
      <xdr:row>78</xdr:row>
      <xdr:rowOff>70069</xdr:rowOff>
    </xdr:from>
    <xdr:to>
      <xdr:col>4</xdr:col>
      <xdr:colOff>2919580</xdr:colOff>
      <xdr:row>78</xdr:row>
      <xdr:rowOff>983155</xdr:rowOff>
    </xdr:to>
    <xdr:pic>
      <xdr:nvPicPr>
        <xdr:cNvPr id="205" name="Imagen 204">
          <a:extLst>
            <a:ext uri="{FF2B5EF4-FFF2-40B4-BE49-F238E27FC236}">
              <a16:creationId xmlns:a16="http://schemas.microsoft.com/office/drawing/2014/main" id="{ABC6951F-0CB7-4063-A799-C67B51EA8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27750" y="84993382"/>
          <a:ext cx="1411455" cy="913086"/>
        </a:xfrm>
        <a:prstGeom prst="rect">
          <a:avLst/>
        </a:prstGeom>
      </xdr:spPr>
    </xdr:pic>
    <xdr:clientData/>
  </xdr:twoCellAnchor>
  <xdr:twoCellAnchor editAs="oneCell">
    <xdr:from>
      <xdr:col>4</xdr:col>
      <xdr:colOff>32581</xdr:colOff>
      <xdr:row>78</xdr:row>
      <xdr:rowOff>79339</xdr:rowOff>
    </xdr:from>
    <xdr:to>
      <xdr:col>4</xdr:col>
      <xdr:colOff>1397000</xdr:colOff>
      <xdr:row>78</xdr:row>
      <xdr:rowOff>953225</xdr:rowOff>
    </xdr:to>
    <xdr:pic>
      <xdr:nvPicPr>
        <xdr:cNvPr id="206" name="Imagen 205">
          <a:extLst>
            <a:ext uri="{FF2B5EF4-FFF2-40B4-BE49-F238E27FC236}">
              <a16:creationId xmlns:a16="http://schemas.microsoft.com/office/drawing/2014/main" id="{2EA05AB8-AB4E-4BC9-9251-BCC43BAE1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52206" y="85002652"/>
          <a:ext cx="1364419" cy="873886"/>
        </a:xfrm>
        <a:prstGeom prst="rect">
          <a:avLst/>
        </a:prstGeom>
      </xdr:spPr>
    </xdr:pic>
    <xdr:clientData/>
  </xdr:twoCellAnchor>
  <xdr:twoCellAnchor editAs="oneCell">
    <xdr:from>
      <xdr:col>4</xdr:col>
      <xdr:colOff>1583728</xdr:colOff>
      <xdr:row>81</xdr:row>
      <xdr:rowOff>39963</xdr:rowOff>
    </xdr:from>
    <xdr:to>
      <xdr:col>4</xdr:col>
      <xdr:colOff>2840576</xdr:colOff>
      <xdr:row>81</xdr:row>
      <xdr:rowOff>981385</xdr:rowOff>
    </xdr:to>
    <xdr:pic>
      <xdr:nvPicPr>
        <xdr:cNvPr id="207" name="Imagen 206">
          <a:extLst>
            <a:ext uri="{FF2B5EF4-FFF2-40B4-BE49-F238E27FC236}">
              <a16:creationId xmlns:a16="http://schemas.microsoft.com/office/drawing/2014/main" id="{ED75AE8E-874A-4B8D-A9CA-DB03E5AD7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03353" y="88614526"/>
          <a:ext cx="1256848" cy="941422"/>
        </a:xfrm>
        <a:prstGeom prst="rect">
          <a:avLst/>
        </a:prstGeom>
      </xdr:spPr>
    </xdr:pic>
    <xdr:clientData/>
  </xdr:twoCellAnchor>
  <xdr:twoCellAnchor editAs="oneCell">
    <xdr:from>
      <xdr:col>4</xdr:col>
      <xdr:colOff>59120</xdr:colOff>
      <xdr:row>84</xdr:row>
      <xdr:rowOff>41850</xdr:rowOff>
    </xdr:from>
    <xdr:to>
      <xdr:col>4</xdr:col>
      <xdr:colOff>967083</xdr:colOff>
      <xdr:row>84</xdr:row>
      <xdr:rowOff>646058</xdr:rowOff>
    </xdr:to>
    <xdr:pic>
      <xdr:nvPicPr>
        <xdr:cNvPr id="208" name="Imagen 207">
          <a:extLst>
            <a:ext uri="{FF2B5EF4-FFF2-40B4-BE49-F238E27FC236}">
              <a16:creationId xmlns:a16="http://schemas.microsoft.com/office/drawing/2014/main" id="{C7A02624-A827-4D96-85EE-C5F145006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5370" y="104683500"/>
          <a:ext cx="907963" cy="604208"/>
        </a:xfrm>
        <a:prstGeom prst="rect">
          <a:avLst/>
        </a:prstGeom>
      </xdr:spPr>
    </xdr:pic>
    <xdr:clientData/>
  </xdr:twoCellAnchor>
  <xdr:twoCellAnchor editAs="oneCell">
    <xdr:from>
      <xdr:col>4</xdr:col>
      <xdr:colOff>1961625</xdr:colOff>
      <xdr:row>84</xdr:row>
      <xdr:rowOff>682360</xdr:rowOff>
    </xdr:from>
    <xdr:to>
      <xdr:col>4</xdr:col>
      <xdr:colOff>3033941</xdr:colOff>
      <xdr:row>84</xdr:row>
      <xdr:rowOff>1227028</xdr:rowOff>
    </xdr:to>
    <xdr:pic>
      <xdr:nvPicPr>
        <xdr:cNvPr id="209" name="Imagen 208">
          <a:extLst>
            <a:ext uri="{FF2B5EF4-FFF2-40B4-BE49-F238E27FC236}">
              <a16:creationId xmlns:a16="http://schemas.microsoft.com/office/drawing/2014/main" id="{8ED95E36-850A-48DE-A1B6-8AF68C81E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81250" y="92352548"/>
          <a:ext cx="1072316" cy="544668"/>
        </a:xfrm>
        <a:prstGeom prst="rect">
          <a:avLst/>
        </a:prstGeom>
      </xdr:spPr>
    </xdr:pic>
    <xdr:clientData/>
  </xdr:twoCellAnchor>
  <xdr:twoCellAnchor editAs="oneCell">
    <xdr:from>
      <xdr:col>4</xdr:col>
      <xdr:colOff>1158003</xdr:colOff>
      <xdr:row>84</xdr:row>
      <xdr:rowOff>679882</xdr:rowOff>
    </xdr:from>
    <xdr:to>
      <xdr:col>4</xdr:col>
      <xdr:colOff>1825989</xdr:colOff>
      <xdr:row>84</xdr:row>
      <xdr:rowOff>1241535</xdr:rowOff>
    </xdr:to>
    <xdr:pic>
      <xdr:nvPicPr>
        <xdr:cNvPr id="210" name="Imagen 209">
          <a:extLst>
            <a:ext uri="{FF2B5EF4-FFF2-40B4-BE49-F238E27FC236}">
              <a16:creationId xmlns:a16="http://schemas.microsoft.com/office/drawing/2014/main" id="{4ACEEA07-15D4-4E86-A3FC-CBCD40F6B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44253" y="105321532"/>
          <a:ext cx="667986" cy="561653"/>
        </a:xfrm>
        <a:prstGeom prst="rect">
          <a:avLst/>
        </a:prstGeom>
      </xdr:spPr>
    </xdr:pic>
    <xdr:clientData/>
  </xdr:twoCellAnchor>
  <xdr:twoCellAnchor editAs="oneCell">
    <xdr:from>
      <xdr:col>4</xdr:col>
      <xdr:colOff>59119</xdr:colOff>
      <xdr:row>84</xdr:row>
      <xdr:rowOff>685343</xdr:rowOff>
    </xdr:from>
    <xdr:to>
      <xdr:col>4</xdr:col>
      <xdr:colOff>965638</xdr:colOff>
      <xdr:row>84</xdr:row>
      <xdr:rowOff>1241535</xdr:rowOff>
    </xdr:to>
    <xdr:pic>
      <xdr:nvPicPr>
        <xdr:cNvPr id="211" name="Imagen 210">
          <a:extLst>
            <a:ext uri="{FF2B5EF4-FFF2-40B4-BE49-F238E27FC236}">
              <a16:creationId xmlns:a16="http://schemas.microsoft.com/office/drawing/2014/main" id="{554122E1-3417-4150-A848-A40165231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5369" y="105326993"/>
          <a:ext cx="906519" cy="556192"/>
        </a:xfrm>
        <a:prstGeom prst="rect">
          <a:avLst/>
        </a:prstGeom>
      </xdr:spPr>
    </xdr:pic>
    <xdr:clientData/>
  </xdr:twoCellAnchor>
  <xdr:twoCellAnchor editAs="oneCell">
    <xdr:from>
      <xdr:col>4</xdr:col>
      <xdr:colOff>2096372</xdr:colOff>
      <xdr:row>84</xdr:row>
      <xdr:rowOff>40533</xdr:rowOff>
    </xdr:from>
    <xdr:to>
      <xdr:col>4</xdr:col>
      <xdr:colOff>3004335</xdr:colOff>
      <xdr:row>84</xdr:row>
      <xdr:rowOff>644741</xdr:rowOff>
    </xdr:to>
    <xdr:pic>
      <xdr:nvPicPr>
        <xdr:cNvPr id="212" name="Imagen 211">
          <a:extLst>
            <a:ext uri="{FF2B5EF4-FFF2-40B4-BE49-F238E27FC236}">
              <a16:creationId xmlns:a16="http://schemas.microsoft.com/office/drawing/2014/main" id="{DC68FF54-B945-4FCA-857F-3F39B6A9D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15997" y="91710721"/>
          <a:ext cx="907963" cy="604208"/>
        </a:xfrm>
        <a:prstGeom prst="rect">
          <a:avLst/>
        </a:prstGeom>
      </xdr:spPr>
    </xdr:pic>
    <xdr:clientData/>
  </xdr:twoCellAnchor>
  <xdr:twoCellAnchor editAs="oneCell">
    <xdr:from>
      <xdr:col>4</xdr:col>
      <xdr:colOff>1307226</xdr:colOff>
      <xdr:row>84</xdr:row>
      <xdr:rowOff>45985</xdr:rowOff>
    </xdr:from>
    <xdr:to>
      <xdr:col>4</xdr:col>
      <xdr:colOff>1793070</xdr:colOff>
      <xdr:row>84</xdr:row>
      <xdr:rowOff>650328</xdr:rowOff>
    </xdr:to>
    <xdr:pic>
      <xdr:nvPicPr>
        <xdr:cNvPr id="213" name="Imagen 212">
          <a:extLst>
            <a:ext uri="{FF2B5EF4-FFF2-40B4-BE49-F238E27FC236}">
              <a16:creationId xmlns:a16="http://schemas.microsoft.com/office/drawing/2014/main" id="{19752C48-3E92-442C-84BF-086BF14747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16" t="20902" r="47032" b="8027"/>
        <a:stretch/>
      </xdr:blipFill>
      <xdr:spPr>
        <a:xfrm>
          <a:off x="5593476" y="104687635"/>
          <a:ext cx="485844" cy="604343"/>
        </a:xfrm>
        <a:prstGeom prst="rect">
          <a:avLst/>
        </a:prstGeom>
      </xdr:spPr>
    </xdr:pic>
    <xdr:clientData/>
  </xdr:twoCellAnchor>
  <xdr:twoCellAnchor editAs="oneCell">
    <xdr:from>
      <xdr:col>4</xdr:col>
      <xdr:colOff>52550</xdr:colOff>
      <xdr:row>97</xdr:row>
      <xdr:rowOff>36405</xdr:rowOff>
    </xdr:from>
    <xdr:to>
      <xdr:col>4</xdr:col>
      <xdr:colOff>1497722</xdr:colOff>
      <xdr:row>97</xdr:row>
      <xdr:rowOff>952501</xdr:rowOff>
    </xdr:to>
    <xdr:pic>
      <xdr:nvPicPr>
        <xdr:cNvPr id="214" name="Imagen 213">
          <a:extLst>
            <a:ext uri="{FF2B5EF4-FFF2-40B4-BE49-F238E27FC236}">
              <a16:creationId xmlns:a16="http://schemas.microsoft.com/office/drawing/2014/main" id="{B33C53F6-409D-469D-A229-E3ACE55E84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2175" y="106041718"/>
          <a:ext cx="1445172" cy="916096"/>
        </a:xfrm>
        <a:prstGeom prst="rect">
          <a:avLst/>
        </a:prstGeom>
      </xdr:spPr>
    </xdr:pic>
    <xdr:clientData/>
  </xdr:twoCellAnchor>
  <xdr:twoCellAnchor editAs="oneCell">
    <xdr:from>
      <xdr:col>4</xdr:col>
      <xdr:colOff>1584018</xdr:colOff>
      <xdr:row>97</xdr:row>
      <xdr:rowOff>26294</xdr:rowOff>
    </xdr:from>
    <xdr:to>
      <xdr:col>4</xdr:col>
      <xdr:colOff>3049604</xdr:colOff>
      <xdr:row>97</xdr:row>
      <xdr:rowOff>960437</xdr:rowOff>
    </xdr:to>
    <xdr:pic>
      <xdr:nvPicPr>
        <xdr:cNvPr id="215" name="Imagen 214">
          <a:extLst>
            <a:ext uri="{FF2B5EF4-FFF2-40B4-BE49-F238E27FC236}">
              <a16:creationId xmlns:a16="http://schemas.microsoft.com/office/drawing/2014/main" id="{38980300-8011-426C-89E1-9DD3D3BB4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03643" y="106031607"/>
          <a:ext cx="1465586" cy="934143"/>
        </a:xfrm>
        <a:prstGeom prst="rect">
          <a:avLst/>
        </a:prstGeom>
      </xdr:spPr>
    </xdr:pic>
    <xdr:clientData/>
  </xdr:twoCellAnchor>
  <xdr:twoCellAnchor editAs="oneCell">
    <xdr:from>
      <xdr:col>4</xdr:col>
      <xdr:colOff>2245178</xdr:colOff>
      <xdr:row>58</xdr:row>
      <xdr:rowOff>54431</xdr:rowOff>
    </xdr:from>
    <xdr:to>
      <xdr:col>4</xdr:col>
      <xdr:colOff>2939622</xdr:colOff>
      <xdr:row>58</xdr:row>
      <xdr:rowOff>639537</xdr:rowOff>
    </xdr:to>
    <xdr:pic>
      <xdr:nvPicPr>
        <xdr:cNvPr id="216" name="Imagen 215">
          <a:extLst>
            <a:ext uri="{FF2B5EF4-FFF2-40B4-BE49-F238E27FC236}">
              <a16:creationId xmlns:a16="http://schemas.microsoft.com/office/drawing/2014/main" id="{FC91E368-835A-4E6E-9011-97AF01DD91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048" t="14852" b="7760"/>
        <a:stretch/>
      </xdr:blipFill>
      <xdr:spPr>
        <a:xfrm>
          <a:off x="6531428" y="71577656"/>
          <a:ext cx="694444" cy="585106"/>
        </a:xfrm>
        <a:prstGeom prst="rect">
          <a:avLst/>
        </a:prstGeom>
      </xdr:spPr>
    </xdr:pic>
    <xdr:clientData/>
  </xdr:twoCellAnchor>
  <xdr:twoCellAnchor editAs="oneCell">
    <xdr:from>
      <xdr:col>4</xdr:col>
      <xdr:colOff>1020538</xdr:colOff>
      <xdr:row>101</xdr:row>
      <xdr:rowOff>122465</xdr:rowOff>
    </xdr:from>
    <xdr:to>
      <xdr:col>4</xdr:col>
      <xdr:colOff>2030174</xdr:colOff>
      <xdr:row>101</xdr:row>
      <xdr:rowOff>794332</xdr:rowOff>
    </xdr:to>
    <xdr:pic>
      <xdr:nvPicPr>
        <xdr:cNvPr id="217" name="Imagen 216">
          <a:extLst>
            <a:ext uri="{FF2B5EF4-FFF2-40B4-BE49-F238E27FC236}">
              <a16:creationId xmlns:a16="http://schemas.microsoft.com/office/drawing/2014/main" id="{A45DECB1-48D2-4E5E-8E28-EDD86F781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6788" y="126300140"/>
          <a:ext cx="1009636" cy="671867"/>
        </a:xfrm>
        <a:prstGeom prst="rect">
          <a:avLst/>
        </a:prstGeom>
      </xdr:spPr>
    </xdr:pic>
    <xdr:clientData/>
  </xdr:twoCellAnchor>
  <xdr:twoCellAnchor editAs="oneCell">
    <xdr:from>
      <xdr:col>4</xdr:col>
      <xdr:colOff>2065206</xdr:colOff>
      <xdr:row>101</xdr:row>
      <xdr:rowOff>100106</xdr:rowOff>
    </xdr:from>
    <xdr:to>
      <xdr:col>4</xdr:col>
      <xdr:colOff>3024187</xdr:colOff>
      <xdr:row>101</xdr:row>
      <xdr:rowOff>738931</xdr:rowOff>
    </xdr:to>
    <xdr:pic>
      <xdr:nvPicPr>
        <xdr:cNvPr id="218" name="Imagen 217">
          <a:extLst>
            <a:ext uri="{FF2B5EF4-FFF2-40B4-BE49-F238E27FC236}">
              <a16:creationId xmlns:a16="http://schemas.microsoft.com/office/drawing/2014/main" id="{E9E89AEC-473A-4C9B-8240-43BD3ACE25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84831" y="110296419"/>
          <a:ext cx="958981" cy="638825"/>
        </a:xfrm>
        <a:prstGeom prst="rect">
          <a:avLst/>
        </a:prstGeom>
      </xdr:spPr>
    </xdr:pic>
    <xdr:clientData/>
  </xdr:twoCellAnchor>
  <xdr:twoCellAnchor editAs="oneCell">
    <xdr:from>
      <xdr:col>4</xdr:col>
      <xdr:colOff>82287</xdr:colOff>
      <xdr:row>101</xdr:row>
      <xdr:rowOff>109500</xdr:rowOff>
    </xdr:from>
    <xdr:to>
      <xdr:col>4</xdr:col>
      <xdr:colOff>993323</xdr:colOff>
      <xdr:row>101</xdr:row>
      <xdr:rowOff>896937</xdr:rowOff>
    </xdr:to>
    <xdr:pic>
      <xdr:nvPicPr>
        <xdr:cNvPr id="219" name="Imagen 218">
          <a:extLst>
            <a:ext uri="{FF2B5EF4-FFF2-40B4-BE49-F238E27FC236}">
              <a16:creationId xmlns:a16="http://schemas.microsoft.com/office/drawing/2014/main" id="{32954958-2B84-4FFF-A920-7AFB723BC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01912" y="110305813"/>
          <a:ext cx="911036" cy="787437"/>
        </a:xfrm>
        <a:prstGeom prst="rect">
          <a:avLst/>
        </a:prstGeom>
      </xdr:spPr>
    </xdr:pic>
    <xdr:clientData/>
  </xdr:twoCellAnchor>
  <xdr:twoCellAnchor editAs="oneCell">
    <xdr:from>
      <xdr:col>4</xdr:col>
      <xdr:colOff>54429</xdr:colOff>
      <xdr:row>125</xdr:row>
      <xdr:rowOff>63952</xdr:rowOff>
    </xdr:from>
    <xdr:to>
      <xdr:col>4</xdr:col>
      <xdr:colOff>917438</xdr:colOff>
      <xdr:row>125</xdr:row>
      <xdr:rowOff>1063625</xdr:rowOff>
    </xdr:to>
    <xdr:pic>
      <xdr:nvPicPr>
        <xdr:cNvPr id="220" name="Imagen 219">
          <a:extLst>
            <a:ext uri="{FF2B5EF4-FFF2-40B4-BE49-F238E27FC236}">
              <a16:creationId xmlns:a16="http://schemas.microsoft.com/office/drawing/2014/main" id="{B0BBF943-EC4E-42B1-AFC7-94446271CC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4054" y="137914515"/>
          <a:ext cx="863009" cy="999673"/>
        </a:xfrm>
        <a:prstGeom prst="rect">
          <a:avLst/>
        </a:prstGeom>
      </xdr:spPr>
    </xdr:pic>
    <xdr:clientData/>
  </xdr:twoCellAnchor>
  <xdr:twoCellAnchor editAs="oneCell">
    <xdr:from>
      <xdr:col>4</xdr:col>
      <xdr:colOff>1637714</xdr:colOff>
      <xdr:row>125</xdr:row>
      <xdr:rowOff>58499</xdr:rowOff>
    </xdr:from>
    <xdr:to>
      <xdr:col>4</xdr:col>
      <xdr:colOff>2928938</xdr:colOff>
      <xdr:row>125</xdr:row>
      <xdr:rowOff>1023936</xdr:rowOff>
    </xdr:to>
    <xdr:pic>
      <xdr:nvPicPr>
        <xdr:cNvPr id="221" name="Imagen 220">
          <a:extLst>
            <a:ext uri="{FF2B5EF4-FFF2-40B4-BE49-F238E27FC236}">
              <a16:creationId xmlns:a16="http://schemas.microsoft.com/office/drawing/2014/main" id="{72D24D5A-0757-4ABD-914A-428A99203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57339" y="137909062"/>
          <a:ext cx="1291224" cy="965437"/>
        </a:xfrm>
        <a:prstGeom prst="rect">
          <a:avLst/>
        </a:prstGeom>
      </xdr:spPr>
    </xdr:pic>
    <xdr:clientData/>
  </xdr:twoCellAnchor>
  <xdr:twoCellAnchor editAs="oneCell">
    <xdr:from>
      <xdr:col>4</xdr:col>
      <xdr:colOff>939535</xdr:colOff>
      <xdr:row>125</xdr:row>
      <xdr:rowOff>69830</xdr:rowOff>
    </xdr:from>
    <xdr:to>
      <xdr:col>4</xdr:col>
      <xdr:colOff>1583944</xdr:colOff>
      <xdr:row>125</xdr:row>
      <xdr:rowOff>1063626</xdr:rowOff>
    </xdr:to>
    <xdr:pic>
      <xdr:nvPicPr>
        <xdr:cNvPr id="222" name="Imagen 221">
          <a:extLst>
            <a:ext uri="{FF2B5EF4-FFF2-40B4-BE49-F238E27FC236}">
              <a16:creationId xmlns:a16="http://schemas.microsoft.com/office/drawing/2014/main" id="{5D501DB8-CA3B-47BD-A28E-9CC3D447C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9160" y="137920393"/>
          <a:ext cx="644409" cy="993796"/>
        </a:xfrm>
        <a:prstGeom prst="rect">
          <a:avLst/>
        </a:prstGeom>
      </xdr:spPr>
    </xdr:pic>
    <xdr:clientData/>
  </xdr:twoCellAnchor>
  <xdr:twoCellAnchor editAs="oneCell">
    <xdr:from>
      <xdr:col>4</xdr:col>
      <xdr:colOff>183740</xdr:colOff>
      <xdr:row>81</xdr:row>
      <xdr:rowOff>43316</xdr:rowOff>
    </xdr:from>
    <xdr:to>
      <xdr:col>4</xdr:col>
      <xdr:colOff>1411157</xdr:colOff>
      <xdr:row>81</xdr:row>
      <xdr:rowOff>968601</xdr:rowOff>
    </xdr:to>
    <xdr:pic>
      <xdr:nvPicPr>
        <xdr:cNvPr id="223" name="Imagen 222">
          <a:extLst>
            <a:ext uri="{FF2B5EF4-FFF2-40B4-BE49-F238E27FC236}">
              <a16:creationId xmlns:a16="http://schemas.microsoft.com/office/drawing/2014/main" id="{CF739DD2-9806-4D6B-8CB9-2F1DE688B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803365" y="88617879"/>
          <a:ext cx="1227417" cy="925285"/>
        </a:xfrm>
        <a:prstGeom prst="rect">
          <a:avLst/>
        </a:prstGeom>
      </xdr:spPr>
    </xdr:pic>
    <xdr:clientData/>
  </xdr:twoCellAnchor>
  <xdr:twoCellAnchor editAs="oneCell">
    <xdr:from>
      <xdr:col>4</xdr:col>
      <xdr:colOff>704851</xdr:colOff>
      <xdr:row>63</xdr:row>
      <xdr:rowOff>742951</xdr:rowOff>
    </xdr:from>
    <xdr:to>
      <xdr:col>4</xdr:col>
      <xdr:colOff>1333500</xdr:colOff>
      <xdr:row>63</xdr:row>
      <xdr:rowOff>1214438</xdr:rowOff>
    </xdr:to>
    <xdr:pic>
      <xdr:nvPicPr>
        <xdr:cNvPr id="224" name="Imagen 223">
          <a:extLst>
            <a:ext uri="{FF2B5EF4-FFF2-40B4-BE49-F238E27FC236}">
              <a16:creationId xmlns:a16="http://schemas.microsoft.com/office/drawing/2014/main" id="{038FEB47-B1F8-4467-BF89-84EFAAA7C8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91101" y="78600301"/>
          <a:ext cx="628649" cy="471487"/>
        </a:xfrm>
        <a:prstGeom prst="rect">
          <a:avLst/>
        </a:prstGeom>
      </xdr:spPr>
    </xdr:pic>
    <xdr:clientData/>
  </xdr:twoCellAnchor>
  <xdr:twoCellAnchor editAs="oneCell">
    <xdr:from>
      <xdr:col>4</xdr:col>
      <xdr:colOff>1041400</xdr:colOff>
      <xdr:row>63</xdr:row>
      <xdr:rowOff>42862</xdr:rowOff>
    </xdr:from>
    <xdr:to>
      <xdr:col>4</xdr:col>
      <xdr:colOff>2060575</xdr:colOff>
      <xdr:row>63</xdr:row>
      <xdr:rowOff>705939</xdr:rowOff>
    </xdr:to>
    <xdr:pic>
      <xdr:nvPicPr>
        <xdr:cNvPr id="225" name="Imagen 224">
          <a:extLst>
            <a:ext uri="{FF2B5EF4-FFF2-40B4-BE49-F238E27FC236}">
              <a16:creationId xmlns:a16="http://schemas.microsoft.com/office/drawing/2014/main" id="{31A172A1-17D9-465C-8F74-113D34194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61025" y="68432362"/>
          <a:ext cx="1019175" cy="663077"/>
        </a:xfrm>
        <a:prstGeom prst="rect">
          <a:avLst/>
        </a:prstGeom>
      </xdr:spPr>
    </xdr:pic>
    <xdr:clientData/>
  </xdr:twoCellAnchor>
  <xdr:twoCellAnchor editAs="oneCell">
    <xdr:from>
      <xdr:col>4</xdr:col>
      <xdr:colOff>1762126</xdr:colOff>
      <xdr:row>63</xdr:row>
      <xdr:rowOff>742951</xdr:rowOff>
    </xdr:from>
    <xdr:to>
      <xdr:col>4</xdr:col>
      <xdr:colOff>2492114</xdr:colOff>
      <xdr:row>63</xdr:row>
      <xdr:rowOff>1228725</xdr:rowOff>
    </xdr:to>
    <xdr:pic>
      <xdr:nvPicPr>
        <xdr:cNvPr id="226" name="Imagen 225">
          <a:extLst>
            <a:ext uri="{FF2B5EF4-FFF2-40B4-BE49-F238E27FC236}">
              <a16:creationId xmlns:a16="http://schemas.microsoft.com/office/drawing/2014/main" id="{B8EA628C-9A3A-491B-90B2-99E02B48A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48376" y="78600301"/>
          <a:ext cx="729988" cy="485774"/>
        </a:xfrm>
        <a:prstGeom prst="rect">
          <a:avLst/>
        </a:prstGeom>
      </xdr:spPr>
    </xdr:pic>
    <xdr:clientData/>
  </xdr:twoCellAnchor>
  <xdr:twoCellAnchor editAs="oneCell">
    <xdr:from>
      <xdr:col>4</xdr:col>
      <xdr:colOff>64275</xdr:colOff>
      <xdr:row>63</xdr:row>
      <xdr:rowOff>45225</xdr:rowOff>
    </xdr:from>
    <xdr:to>
      <xdr:col>4</xdr:col>
      <xdr:colOff>936700</xdr:colOff>
      <xdr:row>63</xdr:row>
      <xdr:rowOff>657225</xdr:rowOff>
    </xdr:to>
    <xdr:pic>
      <xdr:nvPicPr>
        <xdr:cNvPr id="227" name="Imagen 226">
          <a:extLst>
            <a:ext uri="{FF2B5EF4-FFF2-40B4-BE49-F238E27FC236}">
              <a16:creationId xmlns:a16="http://schemas.microsoft.com/office/drawing/2014/main" id="{02042EDE-4978-4B75-959B-D2A1FCD0F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50525" y="77902575"/>
          <a:ext cx="872425" cy="612000"/>
        </a:xfrm>
        <a:prstGeom prst="rect">
          <a:avLst/>
        </a:prstGeom>
      </xdr:spPr>
    </xdr:pic>
    <xdr:clientData/>
  </xdr:twoCellAnchor>
  <xdr:twoCellAnchor editAs="oneCell">
    <xdr:from>
      <xdr:col>4</xdr:col>
      <xdr:colOff>2108200</xdr:colOff>
      <xdr:row>63</xdr:row>
      <xdr:rowOff>44413</xdr:rowOff>
    </xdr:from>
    <xdr:to>
      <xdr:col>4</xdr:col>
      <xdr:colOff>2994025</xdr:colOff>
      <xdr:row>63</xdr:row>
      <xdr:rowOff>677145</xdr:rowOff>
    </xdr:to>
    <xdr:pic>
      <xdr:nvPicPr>
        <xdr:cNvPr id="228" name="Imagen 227">
          <a:extLst>
            <a:ext uri="{FF2B5EF4-FFF2-40B4-BE49-F238E27FC236}">
              <a16:creationId xmlns:a16="http://schemas.microsoft.com/office/drawing/2014/main" id="{92AC9E3C-B704-4F80-99E1-5B0ED0768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27825" y="68433913"/>
          <a:ext cx="885825" cy="632732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85</xdr:row>
      <xdr:rowOff>47625</xdr:rowOff>
    </xdr:from>
    <xdr:to>
      <xdr:col>4</xdr:col>
      <xdr:colOff>1247775</xdr:colOff>
      <xdr:row>85</xdr:row>
      <xdr:rowOff>1016000</xdr:rowOff>
    </xdr:to>
    <xdr:pic>
      <xdr:nvPicPr>
        <xdr:cNvPr id="229" name="Imagen 228">
          <a:extLst>
            <a:ext uri="{FF2B5EF4-FFF2-40B4-BE49-F238E27FC236}">
              <a16:creationId xmlns:a16="http://schemas.microsoft.com/office/drawing/2014/main" id="{CB9B37F8-A64C-4484-96D3-C44BE3494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95825" y="92987813"/>
          <a:ext cx="1171575" cy="968375"/>
        </a:xfrm>
        <a:prstGeom prst="rect">
          <a:avLst/>
        </a:prstGeom>
      </xdr:spPr>
    </xdr:pic>
    <xdr:clientData/>
  </xdr:twoCellAnchor>
  <xdr:twoCellAnchor editAs="oneCell">
    <xdr:from>
      <xdr:col>4</xdr:col>
      <xdr:colOff>1415237</xdr:colOff>
      <xdr:row>85</xdr:row>
      <xdr:rowOff>57925</xdr:rowOff>
    </xdr:from>
    <xdr:to>
      <xdr:col>4</xdr:col>
      <xdr:colOff>2972130</xdr:colOff>
      <xdr:row>85</xdr:row>
      <xdr:rowOff>937908</xdr:rowOff>
    </xdr:to>
    <xdr:pic>
      <xdr:nvPicPr>
        <xdr:cNvPr id="230" name="Imagen 229">
          <a:extLst>
            <a:ext uri="{FF2B5EF4-FFF2-40B4-BE49-F238E27FC236}">
              <a16:creationId xmlns:a16="http://schemas.microsoft.com/office/drawing/2014/main" id="{17216373-FA2E-4B3A-AD72-E59B5163A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4862" y="92998113"/>
          <a:ext cx="1556893" cy="879983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86</xdr:row>
      <xdr:rowOff>28574</xdr:rowOff>
    </xdr:from>
    <xdr:to>
      <xdr:col>4</xdr:col>
      <xdr:colOff>1500368</xdr:colOff>
      <xdr:row>86</xdr:row>
      <xdr:rowOff>873126</xdr:rowOff>
    </xdr:to>
    <xdr:pic>
      <xdr:nvPicPr>
        <xdr:cNvPr id="231" name="Imagen 230">
          <a:extLst>
            <a:ext uri="{FF2B5EF4-FFF2-40B4-BE49-F238E27FC236}">
              <a16:creationId xmlns:a16="http://schemas.microsoft.com/office/drawing/2014/main" id="{503308DC-22C7-4546-BDB7-40C3E39E7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6625" y="94087949"/>
          <a:ext cx="1373368" cy="844552"/>
        </a:xfrm>
        <a:prstGeom prst="rect">
          <a:avLst/>
        </a:prstGeom>
      </xdr:spPr>
    </xdr:pic>
    <xdr:clientData/>
  </xdr:twoCellAnchor>
  <xdr:twoCellAnchor editAs="oneCell">
    <xdr:from>
      <xdr:col>4</xdr:col>
      <xdr:colOff>1671404</xdr:colOff>
      <xdr:row>86</xdr:row>
      <xdr:rowOff>26175</xdr:rowOff>
    </xdr:from>
    <xdr:to>
      <xdr:col>4</xdr:col>
      <xdr:colOff>2974801</xdr:colOff>
      <xdr:row>86</xdr:row>
      <xdr:rowOff>857251</xdr:rowOff>
    </xdr:to>
    <xdr:pic>
      <xdr:nvPicPr>
        <xdr:cNvPr id="232" name="Imagen 231">
          <a:extLst>
            <a:ext uri="{FF2B5EF4-FFF2-40B4-BE49-F238E27FC236}">
              <a16:creationId xmlns:a16="http://schemas.microsoft.com/office/drawing/2014/main" id="{1289D68C-050D-4EF2-B722-999FA0E48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91029" y="94085550"/>
          <a:ext cx="1303397" cy="831076"/>
        </a:xfrm>
        <a:prstGeom prst="rect">
          <a:avLst/>
        </a:prstGeom>
      </xdr:spPr>
    </xdr:pic>
    <xdr:clientData/>
  </xdr:twoCellAnchor>
  <xdr:twoCellAnchor editAs="oneCell">
    <xdr:from>
      <xdr:col>4</xdr:col>
      <xdr:colOff>1885951</xdr:colOff>
      <xdr:row>80</xdr:row>
      <xdr:rowOff>95251</xdr:rowOff>
    </xdr:from>
    <xdr:to>
      <xdr:col>4</xdr:col>
      <xdr:colOff>2595056</xdr:colOff>
      <xdr:row>80</xdr:row>
      <xdr:rowOff>626395</xdr:rowOff>
    </xdr:to>
    <xdr:pic>
      <xdr:nvPicPr>
        <xdr:cNvPr id="233" name="Imagen 232">
          <a:extLst>
            <a:ext uri="{FF2B5EF4-FFF2-40B4-BE49-F238E27FC236}">
              <a16:creationId xmlns:a16="http://schemas.microsoft.com/office/drawing/2014/main" id="{FFA2BC62-004A-4FD8-893F-1C893CB62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72201" y="99669601"/>
          <a:ext cx="709105" cy="531144"/>
        </a:xfrm>
        <a:prstGeom prst="rect">
          <a:avLst/>
        </a:prstGeom>
      </xdr:spPr>
    </xdr:pic>
    <xdr:clientData/>
  </xdr:twoCellAnchor>
  <xdr:twoCellAnchor editAs="oneCell">
    <xdr:from>
      <xdr:col>4</xdr:col>
      <xdr:colOff>511951</xdr:colOff>
      <xdr:row>80</xdr:row>
      <xdr:rowOff>702452</xdr:rowOff>
    </xdr:from>
    <xdr:to>
      <xdr:col>4</xdr:col>
      <xdr:colOff>1259858</xdr:colOff>
      <xdr:row>80</xdr:row>
      <xdr:rowOff>1200150</xdr:rowOff>
    </xdr:to>
    <xdr:pic>
      <xdr:nvPicPr>
        <xdr:cNvPr id="234" name="Imagen 233">
          <a:extLst>
            <a:ext uri="{FF2B5EF4-FFF2-40B4-BE49-F238E27FC236}">
              <a16:creationId xmlns:a16="http://schemas.microsoft.com/office/drawing/2014/main" id="{7658EFB5-A2A1-4D92-A271-3F3F01C43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98201" y="100276802"/>
          <a:ext cx="747907" cy="497698"/>
        </a:xfrm>
        <a:prstGeom prst="rect">
          <a:avLst/>
        </a:prstGeom>
      </xdr:spPr>
    </xdr:pic>
    <xdr:clientData/>
  </xdr:twoCellAnchor>
  <xdr:twoCellAnchor editAs="oneCell">
    <xdr:from>
      <xdr:col>4</xdr:col>
      <xdr:colOff>519076</xdr:colOff>
      <xdr:row>80</xdr:row>
      <xdr:rowOff>80926</xdr:rowOff>
    </xdr:from>
    <xdr:to>
      <xdr:col>4</xdr:col>
      <xdr:colOff>1265912</xdr:colOff>
      <xdr:row>80</xdr:row>
      <xdr:rowOff>640332</xdr:rowOff>
    </xdr:to>
    <xdr:pic>
      <xdr:nvPicPr>
        <xdr:cNvPr id="235" name="Imagen 234">
          <a:extLst>
            <a:ext uri="{FF2B5EF4-FFF2-40B4-BE49-F238E27FC236}">
              <a16:creationId xmlns:a16="http://schemas.microsoft.com/office/drawing/2014/main" id="{713A0842-35BF-4628-8163-5111E6BE1A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05326" y="99655276"/>
          <a:ext cx="746836" cy="559406"/>
        </a:xfrm>
        <a:prstGeom prst="rect">
          <a:avLst/>
        </a:prstGeom>
      </xdr:spPr>
    </xdr:pic>
    <xdr:clientData/>
  </xdr:twoCellAnchor>
  <xdr:twoCellAnchor editAs="oneCell">
    <xdr:from>
      <xdr:col>4</xdr:col>
      <xdr:colOff>1907308</xdr:colOff>
      <xdr:row>80</xdr:row>
      <xdr:rowOff>695325</xdr:rowOff>
    </xdr:from>
    <xdr:to>
      <xdr:col>4</xdr:col>
      <xdr:colOff>2581275</xdr:colOff>
      <xdr:row>80</xdr:row>
      <xdr:rowOff>1200150</xdr:rowOff>
    </xdr:to>
    <xdr:pic>
      <xdr:nvPicPr>
        <xdr:cNvPr id="236" name="Imagen 235">
          <a:extLst>
            <a:ext uri="{FF2B5EF4-FFF2-40B4-BE49-F238E27FC236}">
              <a16:creationId xmlns:a16="http://schemas.microsoft.com/office/drawing/2014/main" id="{C9582E1B-3381-47F8-88E8-F1EAF543A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93558" y="100269675"/>
          <a:ext cx="673967" cy="504825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79</xdr:row>
      <xdr:rowOff>57150</xdr:rowOff>
    </xdr:from>
    <xdr:to>
      <xdr:col>4</xdr:col>
      <xdr:colOff>1075355</xdr:colOff>
      <xdr:row>79</xdr:row>
      <xdr:rowOff>685800</xdr:rowOff>
    </xdr:to>
    <xdr:pic>
      <xdr:nvPicPr>
        <xdr:cNvPr id="237" name="Imagen 236">
          <a:extLst>
            <a:ext uri="{FF2B5EF4-FFF2-40B4-BE49-F238E27FC236}">
              <a16:creationId xmlns:a16="http://schemas.microsoft.com/office/drawing/2014/main" id="{E2A5B60A-F805-487A-A6E2-9598E7EF5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52925" y="98364675"/>
          <a:ext cx="1008680" cy="628650"/>
        </a:xfrm>
        <a:prstGeom prst="rect">
          <a:avLst/>
        </a:prstGeom>
      </xdr:spPr>
    </xdr:pic>
    <xdr:clientData/>
  </xdr:twoCellAnchor>
  <xdr:twoCellAnchor editAs="oneCell">
    <xdr:from>
      <xdr:col>4</xdr:col>
      <xdr:colOff>2120498</xdr:colOff>
      <xdr:row>79</xdr:row>
      <xdr:rowOff>29350</xdr:rowOff>
    </xdr:from>
    <xdr:to>
      <xdr:col>4</xdr:col>
      <xdr:colOff>3040168</xdr:colOff>
      <xdr:row>79</xdr:row>
      <xdr:rowOff>641349</xdr:rowOff>
    </xdr:to>
    <xdr:pic>
      <xdr:nvPicPr>
        <xdr:cNvPr id="238" name="Imagen 237">
          <a:extLst>
            <a:ext uri="{FF2B5EF4-FFF2-40B4-BE49-F238E27FC236}">
              <a16:creationId xmlns:a16="http://schemas.microsoft.com/office/drawing/2014/main" id="{590011FD-5478-48A7-A994-A02015EBE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40123" y="86063913"/>
          <a:ext cx="919670" cy="611999"/>
        </a:xfrm>
        <a:prstGeom prst="rect">
          <a:avLst/>
        </a:prstGeom>
      </xdr:spPr>
    </xdr:pic>
    <xdr:clientData/>
  </xdr:twoCellAnchor>
  <xdr:twoCellAnchor editAs="oneCell">
    <xdr:from>
      <xdr:col>4</xdr:col>
      <xdr:colOff>1128675</xdr:colOff>
      <xdr:row>79</xdr:row>
      <xdr:rowOff>252376</xdr:rowOff>
    </xdr:from>
    <xdr:to>
      <xdr:col>4</xdr:col>
      <xdr:colOff>2105025</xdr:colOff>
      <xdr:row>79</xdr:row>
      <xdr:rowOff>1228726</xdr:rowOff>
    </xdr:to>
    <xdr:pic>
      <xdr:nvPicPr>
        <xdr:cNvPr id="239" name="Imagen 238">
          <a:extLst>
            <a:ext uri="{FF2B5EF4-FFF2-40B4-BE49-F238E27FC236}">
              <a16:creationId xmlns:a16="http://schemas.microsoft.com/office/drawing/2014/main" id="{A812223C-1BB6-4BAF-B276-7567461A5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14925" y="98559901"/>
          <a:ext cx="976350" cy="976350"/>
        </a:xfrm>
        <a:prstGeom prst="rect">
          <a:avLst/>
        </a:prstGeom>
      </xdr:spPr>
    </xdr:pic>
    <xdr:clientData/>
  </xdr:twoCellAnchor>
  <xdr:twoCellAnchor editAs="oneCell">
    <xdr:from>
      <xdr:col>4</xdr:col>
      <xdr:colOff>1123219</xdr:colOff>
      <xdr:row>106</xdr:row>
      <xdr:rowOff>57150</xdr:rowOff>
    </xdr:from>
    <xdr:to>
      <xdr:col>4</xdr:col>
      <xdr:colOff>1969894</xdr:colOff>
      <xdr:row>106</xdr:row>
      <xdr:rowOff>621600</xdr:rowOff>
    </xdr:to>
    <xdr:pic>
      <xdr:nvPicPr>
        <xdr:cNvPr id="240" name="Imagen 239">
          <a:extLst>
            <a:ext uri="{FF2B5EF4-FFF2-40B4-BE49-F238E27FC236}">
              <a16:creationId xmlns:a16="http://schemas.microsoft.com/office/drawing/2014/main" id="{F6D86A43-1E99-4EEC-9240-BA75C1DCC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09469" y="132873750"/>
          <a:ext cx="846675" cy="564450"/>
        </a:xfrm>
        <a:prstGeom prst="rect">
          <a:avLst/>
        </a:prstGeom>
      </xdr:spPr>
    </xdr:pic>
    <xdr:clientData/>
  </xdr:twoCellAnchor>
  <xdr:twoCellAnchor editAs="oneCell">
    <xdr:from>
      <xdr:col>4</xdr:col>
      <xdr:colOff>171983</xdr:colOff>
      <xdr:row>106</xdr:row>
      <xdr:rowOff>60227</xdr:rowOff>
    </xdr:from>
    <xdr:to>
      <xdr:col>4</xdr:col>
      <xdr:colOff>990177</xdr:colOff>
      <xdr:row>106</xdr:row>
      <xdr:rowOff>628417</xdr:rowOff>
    </xdr:to>
    <xdr:pic>
      <xdr:nvPicPr>
        <xdr:cNvPr id="241" name="Imagen 240">
          <a:extLst>
            <a:ext uri="{FF2B5EF4-FFF2-40B4-BE49-F238E27FC236}">
              <a16:creationId xmlns:a16="http://schemas.microsoft.com/office/drawing/2014/main" id="{9227490C-CBEA-43FB-987A-31E9D1FE04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58233" y="132876827"/>
          <a:ext cx="818194" cy="56819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164454</xdr:colOff>
      <xdr:row>106</xdr:row>
      <xdr:rowOff>657225</xdr:rowOff>
    </xdr:from>
    <xdr:to>
      <xdr:col>4</xdr:col>
      <xdr:colOff>981808</xdr:colOff>
      <xdr:row>106</xdr:row>
      <xdr:rowOff>1227901</xdr:rowOff>
    </xdr:to>
    <xdr:pic>
      <xdr:nvPicPr>
        <xdr:cNvPr id="242" name="Imagen 241">
          <a:extLst>
            <a:ext uri="{FF2B5EF4-FFF2-40B4-BE49-F238E27FC236}">
              <a16:creationId xmlns:a16="http://schemas.microsoft.com/office/drawing/2014/main" id="{238F1329-F867-4A11-AFEA-6BE1CCAE5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50704" y="133473825"/>
          <a:ext cx="817354" cy="570676"/>
        </a:xfrm>
        <a:prstGeom prst="rect">
          <a:avLst/>
        </a:prstGeom>
      </xdr:spPr>
    </xdr:pic>
    <xdr:clientData/>
  </xdr:twoCellAnchor>
  <xdr:twoCellAnchor editAs="oneCell">
    <xdr:from>
      <xdr:col>4</xdr:col>
      <xdr:colOff>2110155</xdr:colOff>
      <xdr:row>106</xdr:row>
      <xdr:rowOff>669075</xdr:rowOff>
    </xdr:from>
    <xdr:to>
      <xdr:col>4</xdr:col>
      <xdr:colOff>2967095</xdr:colOff>
      <xdr:row>106</xdr:row>
      <xdr:rowOff>1238250</xdr:rowOff>
    </xdr:to>
    <xdr:pic>
      <xdr:nvPicPr>
        <xdr:cNvPr id="243" name="Imagen 242">
          <a:extLst>
            <a:ext uri="{FF2B5EF4-FFF2-40B4-BE49-F238E27FC236}">
              <a16:creationId xmlns:a16="http://schemas.microsoft.com/office/drawing/2014/main" id="{E23DA09D-83EE-494A-BAD6-DBC854CAF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96405" y="133485675"/>
          <a:ext cx="856940" cy="569175"/>
        </a:xfrm>
        <a:prstGeom prst="rect">
          <a:avLst/>
        </a:prstGeom>
      </xdr:spPr>
    </xdr:pic>
    <xdr:clientData/>
  </xdr:twoCellAnchor>
  <xdr:twoCellAnchor editAs="oneCell">
    <xdr:from>
      <xdr:col>4</xdr:col>
      <xdr:colOff>1129741</xdr:colOff>
      <xdr:row>106</xdr:row>
      <xdr:rowOff>666675</xdr:rowOff>
    </xdr:from>
    <xdr:to>
      <xdr:col>4</xdr:col>
      <xdr:colOff>1976416</xdr:colOff>
      <xdr:row>106</xdr:row>
      <xdr:rowOff>1231125</xdr:rowOff>
    </xdr:to>
    <xdr:pic>
      <xdr:nvPicPr>
        <xdr:cNvPr id="244" name="Imagen 243">
          <a:extLst>
            <a:ext uri="{FF2B5EF4-FFF2-40B4-BE49-F238E27FC236}">
              <a16:creationId xmlns:a16="http://schemas.microsoft.com/office/drawing/2014/main" id="{6AEDDB16-3665-4672-BAAF-1073AAB06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15991" y="133483275"/>
          <a:ext cx="846675" cy="564450"/>
        </a:xfrm>
        <a:prstGeom prst="rect">
          <a:avLst/>
        </a:prstGeom>
      </xdr:spPr>
    </xdr:pic>
    <xdr:clientData/>
  </xdr:twoCellAnchor>
  <xdr:twoCellAnchor editAs="oneCell">
    <xdr:from>
      <xdr:col>4</xdr:col>
      <xdr:colOff>2106216</xdr:colOff>
      <xdr:row>106</xdr:row>
      <xdr:rowOff>54675</xdr:rowOff>
    </xdr:from>
    <xdr:to>
      <xdr:col>4</xdr:col>
      <xdr:colOff>2952891</xdr:colOff>
      <xdr:row>106</xdr:row>
      <xdr:rowOff>619125</xdr:rowOff>
    </xdr:to>
    <xdr:pic>
      <xdr:nvPicPr>
        <xdr:cNvPr id="245" name="Imagen 244">
          <a:extLst>
            <a:ext uri="{FF2B5EF4-FFF2-40B4-BE49-F238E27FC236}">
              <a16:creationId xmlns:a16="http://schemas.microsoft.com/office/drawing/2014/main" id="{A3EA94E8-C363-436C-9ECC-148D2F266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92466" y="132871275"/>
          <a:ext cx="846675" cy="564450"/>
        </a:xfrm>
        <a:prstGeom prst="rect">
          <a:avLst/>
        </a:prstGeom>
      </xdr:spPr>
    </xdr:pic>
    <xdr:clientData/>
  </xdr:twoCellAnchor>
  <xdr:twoCellAnchor editAs="oneCell">
    <xdr:from>
      <xdr:col>4</xdr:col>
      <xdr:colOff>990605</xdr:colOff>
      <xdr:row>121</xdr:row>
      <xdr:rowOff>65314</xdr:rowOff>
    </xdr:from>
    <xdr:to>
      <xdr:col>4</xdr:col>
      <xdr:colOff>2188034</xdr:colOff>
      <xdr:row>121</xdr:row>
      <xdr:rowOff>1008062</xdr:rowOff>
    </xdr:to>
    <xdr:pic>
      <xdr:nvPicPr>
        <xdr:cNvPr id="253" name="Imagen 252">
          <a:extLst>
            <a:ext uri="{FF2B5EF4-FFF2-40B4-BE49-F238E27FC236}">
              <a16:creationId xmlns:a16="http://schemas.microsoft.com/office/drawing/2014/main" id="{5D6414C7-53ED-4ECA-91A6-B675E455C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10230" y="132994627"/>
          <a:ext cx="1197429" cy="942748"/>
        </a:xfrm>
        <a:prstGeom prst="rect">
          <a:avLst/>
        </a:prstGeom>
      </xdr:spPr>
    </xdr:pic>
    <xdr:clientData/>
  </xdr:twoCellAnchor>
  <xdr:twoCellAnchor editAs="oneCell">
    <xdr:from>
      <xdr:col>4</xdr:col>
      <xdr:colOff>740229</xdr:colOff>
      <xdr:row>120</xdr:row>
      <xdr:rowOff>67716</xdr:rowOff>
    </xdr:from>
    <xdr:to>
      <xdr:col>4</xdr:col>
      <xdr:colOff>2467456</xdr:colOff>
      <xdr:row>120</xdr:row>
      <xdr:rowOff>968376</xdr:rowOff>
    </xdr:to>
    <xdr:pic>
      <xdr:nvPicPr>
        <xdr:cNvPr id="254" name="Imagen 253">
          <a:extLst>
            <a:ext uri="{FF2B5EF4-FFF2-40B4-BE49-F238E27FC236}">
              <a16:creationId xmlns:a16="http://schemas.microsoft.com/office/drawing/2014/main" id="{2140062F-F092-489B-99BC-F76C39B57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59854" y="131965154"/>
          <a:ext cx="1727227" cy="900660"/>
        </a:xfrm>
        <a:prstGeom prst="rect">
          <a:avLst/>
        </a:prstGeom>
      </xdr:spPr>
    </xdr:pic>
    <xdr:clientData/>
  </xdr:twoCellAnchor>
  <xdr:twoCellAnchor editAs="oneCell">
    <xdr:from>
      <xdr:col>4</xdr:col>
      <xdr:colOff>868460</xdr:colOff>
      <xdr:row>119</xdr:row>
      <xdr:rowOff>41502</xdr:rowOff>
    </xdr:from>
    <xdr:to>
      <xdr:col>4</xdr:col>
      <xdr:colOff>2292070</xdr:colOff>
      <xdr:row>119</xdr:row>
      <xdr:rowOff>920750</xdr:rowOff>
    </xdr:to>
    <xdr:pic>
      <xdr:nvPicPr>
        <xdr:cNvPr id="255" name="Imagen 254">
          <a:extLst>
            <a:ext uri="{FF2B5EF4-FFF2-40B4-BE49-F238E27FC236}">
              <a16:creationId xmlns:a16="http://schemas.microsoft.com/office/drawing/2014/main" id="{56F074E6-BC14-4611-8B06-248DE59C7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8085" y="131089627"/>
          <a:ext cx="1423610" cy="879248"/>
        </a:xfrm>
        <a:prstGeom prst="rect">
          <a:avLst/>
        </a:prstGeom>
      </xdr:spPr>
    </xdr:pic>
    <xdr:clientData/>
  </xdr:twoCellAnchor>
  <xdr:twoCellAnchor editAs="oneCell">
    <xdr:from>
      <xdr:col>4</xdr:col>
      <xdr:colOff>530674</xdr:colOff>
      <xdr:row>21</xdr:row>
      <xdr:rowOff>81644</xdr:rowOff>
    </xdr:from>
    <xdr:to>
      <xdr:col>4</xdr:col>
      <xdr:colOff>1552247</xdr:colOff>
      <xdr:row>21</xdr:row>
      <xdr:rowOff>544880</xdr:rowOff>
    </xdr:to>
    <xdr:pic>
      <xdr:nvPicPr>
        <xdr:cNvPr id="256" name="Imagen 255">
          <a:extLst>
            <a:ext uri="{FF2B5EF4-FFF2-40B4-BE49-F238E27FC236}">
              <a16:creationId xmlns:a16="http://schemas.microsoft.com/office/drawing/2014/main" id="{42C0FCC0-54D8-4A92-B7B6-B1B92AFDE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6924" y="22827344"/>
          <a:ext cx="1021573" cy="463236"/>
        </a:xfrm>
        <a:prstGeom prst="rect">
          <a:avLst/>
        </a:prstGeom>
      </xdr:spPr>
    </xdr:pic>
    <xdr:clientData/>
  </xdr:twoCellAnchor>
  <xdr:twoCellAnchor editAs="oneCell">
    <xdr:from>
      <xdr:col>4</xdr:col>
      <xdr:colOff>245249</xdr:colOff>
      <xdr:row>21</xdr:row>
      <xdr:rowOff>612644</xdr:rowOff>
    </xdr:from>
    <xdr:to>
      <xdr:col>4</xdr:col>
      <xdr:colOff>1045943</xdr:colOff>
      <xdr:row>21</xdr:row>
      <xdr:rowOff>1204728</xdr:rowOff>
    </xdr:to>
    <xdr:pic>
      <xdr:nvPicPr>
        <xdr:cNvPr id="257" name="Imagen 256">
          <a:extLst>
            <a:ext uri="{FF2B5EF4-FFF2-40B4-BE49-F238E27FC236}">
              <a16:creationId xmlns:a16="http://schemas.microsoft.com/office/drawing/2014/main" id="{CBEC1168-085A-4BB0-8BA6-1C29C7D457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31499" y="23358344"/>
          <a:ext cx="800694" cy="592084"/>
        </a:xfrm>
        <a:prstGeom prst="rect">
          <a:avLst/>
        </a:prstGeom>
      </xdr:spPr>
    </xdr:pic>
    <xdr:clientData/>
  </xdr:twoCellAnchor>
  <xdr:twoCellAnchor editAs="oneCell">
    <xdr:from>
      <xdr:col>4</xdr:col>
      <xdr:colOff>1116426</xdr:colOff>
      <xdr:row>21</xdr:row>
      <xdr:rowOff>640179</xdr:rowOff>
    </xdr:from>
    <xdr:to>
      <xdr:col>4</xdr:col>
      <xdr:colOff>1960069</xdr:colOff>
      <xdr:row>21</xdr:row>
      <xdr:rowOff>1201585</xdr:rowOff>
    </xdr:to>
    <xdr:pic>
      <xdr:nvPicPr>
        <xdr:cNvPr id="258" name="Imagen 257">
          <a:extLst>
            <a:ext uri="{FF2B5EF4-FFF2-40B4-BE49-F238E27FC236}">
              <a16:creationId xmlns:a16="http://schemas.microsoft.com/office/drawing/2014/main" id="{6C02CFB1-7064-4600-8912-DD1C52B4D3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02676" y="23385879"/>
          <a:ext cx="843643" cy="561406"/>
        </a:xfrm>
        <a:prstGeom prst="rect">
          <a:avLst/>
        </a:prstGeom>
      </xdr:spPr>
    </xdr:pic>
    <xdr:clientData/>
  </xdr:twoCellAnchor>
  <xdr:twoCellAnchor editAs="oneCell">
    <xdr:from>
      <xdr:col>4</xdr:col>
      <xdr:colOff>1606603</xdr:colOff>
      <xdr:row>21</xdr:row>
      <xdr:rowOff>69003</xdr:rowOff>
    </xdr:from>
    <xdr:to>
      <xdr:col>4</xdr:col>
      <xdr:colOff>2569889</xdr:colOff>
      <xdr:row>21</xdr:row>
      <xdr:rowOff>562917</xdr:rowOff>
    </xdr:to>
    <xdr:pic>
      <xdr:nvPicPr>
        <xdr:cNvPr id="259" name="Imagen 258">
          <a:extLst>
            <a:ext uri="{FF2B5EF4-FFF2-40B4-BE49-F238E27FC236}">
              <a16:creationId xmlns:a16="http://schemas.microsoft.com/office/drawing/2014/main" id="{F94DC83F-774B-4D9D-8033-FC11AA5DD4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92853" y="22814703"/>
          <a:ext cx="963286" cy="493914"/>
        </a:xfrm>
        <a:prstGeom prst="rect">
          <a:avLst/>
        </a:prstGeom>
      </xdr:spPr>
    </xdr:pic>
    <xdr:clientData/>
  </xdr:twoCellAnchor>
  <xdr:twoCellAnchor editAs="oneCell">
    <xdr:from>
      <xdr:col>4</xdr:col>
      <xdr:colOff>2028748</xdr:colOff>
      <xdr:row>21</xdr:row>
      <xdr:rowOff>640822</xdr:rowOff>
    </xdr:from>
    <xdr:to>
      <xdr:col>4</xdr:col>
      <xdr:colOff>2900001</xdr:colOff>
      <xdr:row>21</xdr:row>
      <xdr:rowOff>1183821</xdr:rowOff>
    </xdr:to>
    <xdr:pic>
      <xdr:nvPicPr>
        <xdr:cNvPr id="260" name="Imagen 259">
          <a:extLst>
            <a:ext uri="{FF2B5EF4-FFF2-40B4-BE49-F238E27FC236}">
              <a16:creationId xmlns:a16="http://schemas.microsoft.com/office/drawing/2014/main" id="{B5555DD3-11FE-4176-B872-649DD1BEB3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14998" y="23386522"/>
          <a:ext cx="871253" cy="542999"/>
        </a:xfrm>
        <a:prstGeom prst="rect">
          <a:avLst/>
        </a:prstGeom>
      </xdr:spPr>
    </xdr:pic>
    <xdr:clientData/>
  </xdr:twoCellAnchor>
  <xdr:twoCellAnchor editAs="oneCell">
    <xdr:from>
      <xdr:col>4</xdr:col>
      <xdr:colOff>285748</xdr:colOff>
      <xdr:row>30</xdr:row>
      <xdr:rowOff>95249</xdr:rowOff>
    </xdr:from>
    <xdr:to>
      <xdr:col>4</xdr:col>
      <xdr:colOff>1095738</xdr:colOff>
      <xdr:row>30</xdr:row>
      <xdr:rowOff>857593</xdr:rowOff>
    </xdr:to>
    <xdr:pic>
      <xdr:nvPicPr>
        <xdr:cNvPr id="261" name="Imagen 260">
          <a:extLst>
            <a:ext uri="{FF2B5EF4-FFF2-40B4-BE49-F238E27FC236}">
              <a16:creationId xmlns:a16="http://schemas.microsoft.com/office/drawing/2014/main" id="{F7F647A8-7EC7-4FE8-B583-F9EA0673D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1998" y="34242374"/>
          <a:ext cx="809990" cy="762344"/>
        </a:xfrm>
        <a:prstGeom prst="rect">
          <a:avLst/>
        </a:prstGeom>
      </xdr:spPr>
    </xdr:pic>
    <xdr:clientData/>
  </xdr:twoCellAnchor>
  <xdr:twoCellAnchor editAs="oneCell">
    <xdr:from>
      <xdr:col>4</xdr:col>
      <xdr:colOff>2054998</xdr:colOff>
      <xdr:row>30</xdr:row>
      <xdr:rowOff>109178</xdr:rowOff>
    </xdr:from>
    <xdr:to>
      <xdr:col>4</xdr:col>
      <xdr:colOff>2864988</xdr:colOff>
      <xdr:row>30</xdr:row>
      <xdr:rowOff>871522</xdr:rowOff>
    </xdr:to>
    <xdr:pic>
      <xdr:nvPicPr>
        <xdr:cNvPr id="262" name="Imagen 261">
          <a:extLst>
            <a:ext uri="{FF2B5EF4-FFF2-40B4-BE49-F238E27FC236}">
              <a16:creationId xmlns:a16="http://schemas.microsoft.com/office/drawing/2014/main" id="{FE14F328-9EB4-4028-80C9-54062DACE1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41248" y="34256303"/>
          <a:ext cx="809990" cy="762344"/>
        </a:xfrm>
        <a:prstGeom prst="rect">
          <a:avLst/>
        </a:prstGeom>
      </xdr:spPr>
    </xdr:pic>
    <xdr:clientData/>
  </xdr:twoCellAnchor>
  <xdr:twoCellAnchor editAs="oneCell">
    <xdr:from>
      <xdr:col>4</xdr:col>
      <xdr:colOff>1211676</xdr:colOff>
      <xdr:row>30</xdr:row>
      <xdr:rowOff>95894</xdr:rowOff>
    </xdr:from>
    <xdr:to>
      <xdr:col>4</xdr:col>
      <xdr:colOff>1942256</xdr:colOff>
      <xdr:row>30</xdr:row>
      <xdr:rowOff>904876</xdr:rowOff>
    </xdr:to>
    <xdr:pic>
      <xdr:nvPicPr>
        <xdr:cNvPr id="263" name="Imagen 262">
          <a:extLst>
            <a:ext uri="{FF2B5EF4-FFF2-40B4-BE49-F238E27FC236}">
              <a16:creationId xmlns:a16="http://schemas.microsoft.com/office/drawing/2014/main" id="{D3BAF913-FCE3-4B7A-B650-4B3556AB27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31301" y="30909269"/>
          <a:ext cx="730580" cy="80898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2A6FB4-ED96-416A-80C7-AB4629197D18}">
  <dimension ref="A1:G17"/>
  <sheetViews>
    <sheetView view="pageBreakPreview" zoomScale="80" zoomScaleNormal="100" zoomScaleSheetLayoutView="80" workbookViewId="0">
      <selection sqref="A1:G1"/>
    </sheetView>
  </sheetViews>
  <sheetFormatPr baseColWidth="10" defaultRowHeight="14.5" x14ac:dyDescent="0.35"/>
  <cols>
    <col min="1" max="1" width="13.1796875" customWidth="1"/>
    <col min="2" max="2" width="10.81640625" customWidth="1"/>
    <col min="3" max="3" width="28" customWidth="1"/>
    <col min="5" max="5" width="7.81640625" customWidth="1"/>
    <col min="6" max="6" width="5" customWidth="1"/>
    <col min="7" max="7" width="15.7265625" customWidth="1"/>
  </cols>
  <sheetData>
    <row r="1" spans="1:7" s="109" customFormat="1" ht="19" customHeight="1" x14ac:dyDescent="0.35">
      <c r="A1" s="130" t="s">
        <v>307</v>
      </c>
      <c r="B1" s="131"/>
      <c r="C1" s="131"/>
      <c r="D1" s="131"/>
      <c r="E1" s="131"/>
      <c r="F1" s="131"/>
      <c r="G1" s="132"/>
    </row>
    <row r="2" spans="1:7" s="109" customFormat="1" ht="19" customHeight="1" thickBot="1" x14ac:dyDescent="0.4">
      <c r="A2" s="133" t="s">
        <v>135</v>
      </c>
      <c r="B2" s="134"/>
      <c r="C2" s="134"/>
      <c r="D2" s="134"/>
      <c r="E2" s="134"/>
      <c r="F2" s="134"/>
      <c r="G2" s="135"/>
    </row>
    <row r="3" spans="1:7" ht="19" customHeight="1" thickBot="1" x14ac:dyDescent="0.4">
      <c r="A3" s="136" t="s">
        <v>136</v>
      </c>
      <c r="B3" s="137"/>
      <c r="C3" s="137"/>
      <c r="D3" s="137"/>
      <c r="E3" s="137"/>
      <c r="F3" s="137"/>
      <c r="G3" s="138"/>
    </row>
    <row r="4" spans="1:7" ht="15" thickBot="1" x14ac:dyDescent="0.4">
      <c r="A4" s="139" t="s">
        <v>137</v>
      </c>
      <c r="B4" s="141" t="s">
        <v>138</v>
      </c>
      <c r="C4" s="143" t="s">
        <v>139</v>
      </c>
      <c r="D4" s="145" t="s">
        <v>293</v>
      </c>
      <c r="E4" s="146"/>
      <c r="F4" s="140"/>
      <c r="G4" s="150" t="s">
        <v>140</v>
      </c>
    </row>
    <row r="5" spans="1:7" ht="41.5" customHeight="1" thickBot="1" x14ac:dyDescent="0.4">
      <c r="A5" s="140"/>
      <c r="B5" s="142"/>
      <c r="C5" s="144"/>
      <c r="D5" s="147"/>
      <c r="E5" s="148"/>
      <c r="F5" s="149"/>
      <c r="G5" s="151"/>
    </row>
    <row r="6" spans="1:7" ht="17.5" customHeight="1" x14ac:dyDescent="0.35">
      <c r="A6" s="152">
        <v>1</v>
      </c>
      <c r="B6" s="10">
        <v>1</v>
      </c>
      <c r="C6" s="110" t="s">
        <v>141</v>
      </c>
      <c r="D6" s="156" t="s">
        <v>142</v>
      </c>
      <c r="E6" s="157"/>
      <c r="F6" s="158"/>
      <c r="G6" s="162">
        <f>45.65*1.05</f>
        <v>47.932499999999997</v>
      </c>
    </row>
    <row r="7" spans="1:7" ht="27" customHeight="1" x14ac:dyDescent="0.35">
      <c r="A7" s="153"/>
      <c r="B7" s="13">
        <v>3</v>
      </c>
      <c r="C7" s="111" t="s">
        <v>290</v>
      </c>
      <c r="D7" s="156"/>
      <c r="E7" s="157"/>
      <c r="F7" s="158"/>
      <c r="G7" s="163"/>
    </row>
    <row r="8" spans="1:7" ht="20" customHeight="1" x14ac:dyDescent="0.35">
      <c r="A8" s="154"/>
      <c r="B8" s="13">
        <v>2</v>
      </c>
      <c r="C8" s="111" t="s">
        <v>143</v>
      </c>
      <c r="D8" s="156"/>
      <c r="E8" s="157"/>
      <c r="F8" s="158"/>
      <c r="G8" s="164"/>
    </row>
    <row r="9" spans="1:7" ht="24.5" customHeight="1" x14ac:dyDescent="0.35">
      <c r="A9" s="154"/>
      <c r="B9" s="13">
        <v>5</v>
      </c>
      <c r="C9" s="111" t="s">
        <v>144</v>
      </c>
      <c r="D9" s="156"/>
      <c r="E9" s="157"/>
      <c r="F9" s="158"/>
      <c r="G9" s="164"/>
    </row>
    <row r="10" spans="1:7" ht="19" customHeight="1" x14ac:dyDescent="0.35">
      <c r="A10" s="155"/>
      <c r="B10" s="13">
        <v>6</v>
      </c>
      <c r="C10" s="112" t="s">
        <v>145</v>
      </c>
      <c r="D10" s="159"/>
      <c r="E10" s="160"/>
      <c r="F10" s="161"/>
      <c r="G10" s="165"/>
    </row>
    <row r="11" spans="1:7" ht="37.5" x14ac:dyDescent="0.35">
      <c r="A11" s="156">
        <v>2</v>
      </c>
      <c r="B11" s="13">
        <v>4</v>
      </c>
      <c r="C11" s="111" t="s">
        <v>291</v>
      </c>
      <c r="D11" s="166" t="s">
        <v>146</v>
      </c>
      <c r="E11" s="166"/>
      <c r="F11" s="166"/>
      <c r="G11" s="167">
        <f>39.95*1.05</f>
        <v>41.947500000000005</v>
      </c>
    </row>
    <row r="12" spans="1:7" ht="19" customHeight="1" x14ac:dyDescent="0.35">
      <c r="A12" s="156"/>
      <c r="B12" s="13">
        <v>5</v>
      </c>
      <c r="C12" s="112" t="s">
        <v>147</v>
      </c>
      <c r="D12" s="156" t="s">
        <v>148</v>
      </c>
      <c r="E12" s="157"/>
      <c r="F12" s="158"/>
      <c r="G12" s="167"/>
    </row>
    <row r="13" spans="1:7" ht="21" customHeight="1" x14ac:dyDescent="0.35">
      <c r="A13" s="156"/>
      <c r="B13" s="13">
        <v>6</v>
      </c>
      <c r="C13" s="112" t="s">
        <v>149</v>
      </c>
      <c r="D13" s="159"/>
      <c r="E13" s="160"/>
      <c r="F13" s="161"/>
      <c r="G13" s="167"/>
    </row>
    <row r="14" spans="1:7" ht="18.5" customHeight="1" x14ac:dyDescent="0.35">
      <c r="A14" s="168">
        <v>3</v>
      </c>
      <c r="B14" s="13">
        <v>1</v>
      </c>
      <c r="C14" s="112" t="s">
        <v>150</v>
      </c>
      <c r="D14" s="168" t="s">
        <v>151</v>
      </c>
      <c r="E14" s="169"/>
      <c r="F14" s="170"/>
      <c r="G14" s="171">
        <f>34.24*1.05</f>
        <v>35.952000000000005</v>
      </c>
    </row>
    <row r="15" spans="1:7" ht="16.5" customHeight="1" x14ac:dyDescent="0.35">
      <c r="A15" s="156"/>
      <c r="B15" s="13">
        <v>2</v>
      </c>
      <c r="C15" s="112" t="s">
        <v>152</v>
      </c>
      <c r="D15" s="156"/>
      <c r="E15" s="157"/>
      <c r="F15" s="158"/>
      <c r="G15" s="172"/>
    </row>
    <row r="16" spans="1:7" ht="30.5" customHeight="1" x14ac:dyDescent="0.35">
      <c r="A16" s="159"/>
      <c r="B16" s="13">
        <v>3</v>
      </c>
      <c r="C16" s="111" t="s">
        <v>292</v>
      </c>
      <c r="D16" s="166" t="s">
        <v>153</v>
      </c>
      <c r="E16" s="166"/>
      <c r="F16" s="166"/>
      <c r="G16" s="173"/>
    </row>
    <row r="17" spans="1:7" ht="43.9" customHeight="1" x14ac:dyDescent="0.35">
      <c r="A17" s="174" t="s">
        <v>154</v>
      </c>
      <c r="B17" s="175"/>
      <c r="C17" s="175"/>
      <c r="D17" s="175"/>
      <c r="E17" s="175"/>
      <c r="F17" s="175"/>
      <c r="G17" s="176"/>
    </row>
  </sheetData>
  <mergeCells count="20">
    <mergeCell ref="A14:A16"/>
    <mergeCell ref="D14:F15"/>
    <mergeCell ref="G14:G16"/>
    <mergeCell ref="D16:F16"/>
    <mergeCell ref="A17:G17"/>
    <mergeCell ref="A6:A10"/>
    <mergeCell ref="D6:F10"/>
    <mergeCell ref="G6:G10"/>
    <mergeCell ref="A11:A13"/>
    <mergeCell ref="D11:F11"/>
    <mergeCell ref="G11:G13"/>
    <mergeCell ref="D12:F13"/>
    <mergeCell ref="A1:G1"/>
    <mergeCell ref="A2:G2"/>
    <mergeCell ref="A3:G3"/>
    <mergeCell ref="A4:A5"/>
    <mergeCell ref="B4:B5"/>
    <mergeCell ref="C4:C5"/>
    <mergeCell ref="D4:F5"/>
    <mergeCell ref="G4:G5"/>
  </mergeCells>
  <pageMargins left="0.7" right="0.7" top="0.75" bottom="0.75" header="0.3" footer="0.3"/>
  <pageSetup scale="95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934A0E-640D-45B9-BF59-A6FB98484FA9}">
  <dimension ref="A1:H44"/>
  <sheetViews>
    <sheetView view="pageBreakPreview" zoomScale="80" zoomScaleNormal="100" zoomScaleSheetLayoutView="80" workbookViewId="0">
      <selection sqref="A1:G1"/>
    </sheetView>
  </sheetViews>
  <sheetFormatPr baseColWidth="10" defaultRowHeight="14.5" x14ac:dyDescent="0.35"/>
  <cols>
    <col min="1" max="1" width="5.6328125" customWidth="1"/>
    <col min="2" max="2" width="5.26953125" customWidth="1"/>
    <col min="3" max="3" width="5.08984375" customWidth="1"/>
    <col min="4" max="4" width="4.453125" customWidth="1"/>
    <col min="5" max="5" width="19.54296875" customWidth="1"/>
    <col min="6" max="6" width="23.7265625" customWidth="1"/>
    <col min="8" max="8" width="15.7265625" customWidth="1"/>
  </cols>
  <sheetData>
    <row r="1" spans="1:8" ht="19.5" customHeight="1" x14ac:dyDescent="0.35">
      <c r="A1" s="179" t="s">
        <v>307</v>
      </c>
      <c r="B1" s="180"/>
      <c r="C1" s="180"/>
      <c r="D1" s="180"/>
      <c r="E1" s="180"/>
      <c r="F1" s="180"/>
      <c r="G1" s="181"/>
      <c r="H1" s="181"/>
    </row>
    <row r="2" spans="1:8" ht="19.5" customHeight="1" thickBot="1" x14ac:dyDescent="0.4">
      <c r="A2" s="182" t="s">
        <v>135</v>
      </c>
      <c r="B2" s="183"/>
      <c r="C2" s="183"/>
      <c r="D2" s="183"/>
      <c r="E2" s="183"/>
      <c r="F2" s="183"/>
      <c r="G2" s="184"/>
      <c r="H2" s="184"/>
    </row>
    <row r="3" spans="1:8" ht="17.5" customHeight="1" thickBot="1" x14ac:dyDescent="0.4">
      <c r="A3" s="185" t="s">
        <v>155</v>
      </c>
      <c r="B3" s="185" t="s">
        <v>156</v>
      </c>
      <c r="C3" s="185" t="s">
        <v>157</v>
      </c>
      <c r="D3" s="185" t="s">
        <v>158</v>
      </c>
      <c r="E3" s="186"/>
      <c r="F3" s="187"/>
      <c r="G3" s="187"/>
      <c r="H3" s="188"/>
    </row>
    <row r="4" spans="1:8" ht="17" customHeight="1" thickBot="1" x14ac:dyDescent="0.4">
      <c r="A4" s="185"/>
      <c r="B4" s="185"/>
      <c r="C4" s="185"/>
      <c r="D4" s="185"/>
      <c r="E4" s="189" t="s">
        <v>159</v>
      </c>
      <c r="F4" s="190"/>
      <c r="G4" s="190"/>
      <c r="H4" s="191"/>
    </row>
    <row r="5" spans="1:8" ht="17" customHeight="1" thickBot="1" x14ac:dyDescent="0.4">
      <c r="A5" s="185"/>
      <c r="B5" s="185"/>
      <c r="C5" s="185"/>
      <c r="D5" s="185"/>
      <c r="E5" s="189" t="s">
        <v>160</v>
      </c>
      <c r="F5" s="190"/>
      <c r="G5" s="190"/>
      <c r="H5" s="191"/>
    </row>
    <row r="6" spans="1:8" ht="15" thickBot="1" x14ac:dyDescent="0.4">
      <c r="A6" s="185"/>
      <c r="B6" s="185"/>
      <c r="C6" s="185"/>
      <c r="D6" s="185"/>
      <c r="E6" s="192"/>
      <c r="F6" s="143"/>
      <c r="G6" s="143"/>
      <c r="H6" s="150"/>
    </row>
    <row r="7" spans="1:8" ht="15" thickBot="1" x14ac:dyDescent="0.4">
      <c r="A7" s="177" t="s">
        <v>161</v>
      </c>
      <c r="B7" s="178"/>
      <c r="C7" s="178"/>
      <c r="D7" s="178"/>
      <c r="E7" s="17" t="s">
        <v>156</v>
      </c>
      <c r="F7" s="17" t="s">
        <v>157</v>
      </c>
      <c r="G7" s="17" t="s">
        <v>158</v>
      </c>
      <c r="H7" s="16" t="s">
        <v>162</v>
      </c>
    </row>
    <row r="8" spans="1:8" x14ac:dyDescent="0.35">
      <c r="A8" s="10">
        <v>2</v>
      </c>
      <c r="B8" s="10">
        <v>1</v>
      </c>
      <c r="C8" s="10">
        <v>1</v>
      </c>
      <c r="D8" s="10">
        <v>1</v>
      </c>
      <c r="E8" s="18" t="s">
        <v>163</v>
      </c>
      <c r="F8" s="18" t="s">
        <v>164</v>
      </c>
      <c r="G8" s="18" t="s">
        <v>165</v>
      </c>
      <c r="H8" s="19">
        <f>1844.991*1.05</f>
        <v>1937.24055</v>
      </c>
    </row>
    <row r="9" spans="1:8" x14ac:dyDescent="0.35">
      <c r="A9" s="13">
        <v>2</v>
      </c>
      <c r="B9" s="13">
        <v>1</v>
      </c>
      <c r="C9" s="13">
        <v>1</v>
      </c>
      <c r="D9" s="13">
        <v>2</v>
      </c>
      <c r="E9" s="20" t="s">
        <v>163</v>
      </c>
      <c r="F9" s="20" t="s">
        <v>164</v>
      </c>
      <c r="G9" s="20" t="s">
        <v>166</v>
      </c>
      <c r="H9" s="21">
        <f>1556.033*1.05</f>
        <v>1633.83465</v>
      </c>
    </row>
    <row r="10" spans="1:8" x14ac:dyDescent="0.35">
      <c r="A10" s="13">
        <v>2</v>
      </c>
      <c r="B10" s="13">
        <v>1</v>
      </c>
      <c r="C10" s="13">
        <v>1</v>
      </c>
      <c r="D10" s="13">
        <v>3</v>
      </c>
      <c r="E10" s="20" t="s">
        <v>163</v>
      </c>
      <c r="F10" s="20" t="s">
        <v>164</v>
      </c>
      <c r="G10" s="20" t="s">
        <v>167</v>
      </c>
      <c r="H10" s="21">
        <f>1382.892*1.05</f>
        <v>1452.0366000000001</v>
      </c>
    </row>
    <row r="11" spans="1:8" x14ac:dyDescent="0.35">
      <c r="A11" s="13">
        <v>2</v>
      </c>
      <c r="B11" s="13">
        <v>1</v>
      </c>
      <c r="C11" s="13">
        <v>1</v>
      </c>
      <c r="D11" s="13">
        <v>4</v>
      </c>
      <c r="E11" s="20" t="s">
        <v>163</v>
      </c>
      <c r="F11" s="20" t="s">
        <v>168</v>
      </c>
      <c r="G11" s="20" t="s">
        <v>169</v>
      </c>
      <c r="H11" s="21" t="s">
        <v>170</v>
      </c>
    </row>
    <row r="12" spans="1:8" x14ac:dyDescent="0.35">
      <c r="A12" s="13">
        <v>2</v>
      </c>
      <c r="B12" s="13">
        <v>1</v>
      </c>
      <c r="C12" s="13">
        <v>1</v>
      </c>
      <c r="D12" s="13">
        <v>5</v>
      </c>
      <c r="E12" s="20" t="s">
        <v>163</v>
      </c>
      <c r="F12" s="20" t="s">
        <v>171</v>
      </c>
      <c r="G12" s="20" t="s">
        <v>169</v>
      </c>
      <c r="H12" s="21" t="s">
        <v>170</v>
      </c>
    </row>
    <row r="13" spans="1:8" x14ac:dyDescent="0.35">
      <c r="A13" s="13">
        <v>2</v>
      </c>
      <c r="B13" s="13">
        <v>1</v>
      </c>
      <c r="C13" s="13">
        <v>2</v>
      </c>
      <c r="D13" s="13">
        <v>1</v>
      </c>
      <c r="E13" s="20" t="s">
        <v>163</v>
      </c>
      <c r="F13" s="20" t="s">
        <v>172</v>
      </c>
      <c r="G13" s="20" t="s">
        <v>165</v>
      </c>
      <c r="H13" s="21">
        <f>2803.227*1.05</f>
        <v>2943.3883500000002</v>
      </c>
    </row>
    <row r="14" spans="1:8" x14ac:dyDescent="0.35">
      <c r="A14" s="13">
        <v>2</v>
      </c>
      <c r="B14" s="13">
        <v>1</v>
      </c>
      <c r="C14" s="13">
        <v>2</v>
      </c>
      <c r="D14" s="13">
        <v>2</v>
      </c>
      <c r="E14" s="20" t="s">
        <v>163</v>
      </c>
      <c r="F14" s="20" t="s">
        <v>172</v>
      </c>
      <c r="G14" s="20" t="s">
        <v>166</v>
      </c>
      <c r="H14" s="21">
        <f>2319.37*1.05</f>
        <v>2435.3384999999998</v>
      </c>
    </row>
    <row r="15" spans="1:8" x14ac:dyDescent="0.35">
      <c r="A15" s="13">
        <v>2</v>
      </c>
      <c r="B15" s="13">
        <v>1</v>
      </c>
      <c r="C15" s="13">
        <v>2</v>
      </c>
      <c r="D15" s="13">
        <v>3</v>
      </c>
      <c r="E15" s="20" t="s">
        <v>163</v>
      </c>
      <c r="F15" s="20" t="s">
        <v>172</v>
      </c>
      <c r="G15" s="20" t="s">
        <v>167</v>
      </c>
      <c r="H15" s="21">
        <f>2011.443*1.05</f>
        <v>2112.0151500000002</v>
      </c>
    </row>
    <row r="16" spans="1:8" x14ac:dyDescent="0.35">
      <c r="A16" s="13">
        <v>2</v>
      </c>
      <c r="B16" s="13">
        <v>1</v>
      </c>
      <c r="C16" s="13">
        <v>2</v>
      </c>
      <c r="D16" s="13">
        <v>4</v>
      </c>
      <c r="E16" s="20" t="s">
        <v>163</v>
      </c>
      <c r="F16" s="20" t="s">
        <v>173</v>
      </c>
      <c r="G16" s="20" t="s">
        <v>169</v>
      </c>
      <c r="H16" s="21" t="s">
        <v>170</v>
      </c>
    </row>
    <row r="17" spans="1:8" x14ac:dyDescent="0.35">
      <c r="A17" s="13">
        <v>2</v>
      </c>
      <c r="B17" s="13">
        <v>1</v>
      </c>
      <c r="C17" s="13">
        <v>2</v>
      </c>
      <c r="D17" s="13">
        <v>5</v>
      </c>
      <c r="E17" s="20" t="s">
        <v>163</v>
      </c>
      <c r="F17" s="20" t="s">
        <v>174</v>
      </c>
      <c r="G17" s="20" t="s">
        <v>169</v>
      </c>
      <c r="H17" s="21" t="s">
        <v>170</v>
      </c>
    </row>
    <row r="18" spans="1:8" x14ac:dyDescent="0.35">
      <c r="A18" s="13">
        <v>2</v>
      </c>
      <c r="B18" s="13">
        <v>1</v>
      </c>
      <c r="C18" s="13">
        <v>3</v>
      </c>
      <c r="D18" s="13">
        <v>1</v>
      </c>
      <c r="E18" s="20" t="s">
        <v>163</v>
      </c>
      <c r="F18" s="20" t="s">
        <v>175</v>
      </c>
      <c r="G18" s="20" t="s">
        <v>165</v>
      </c>
      <c r="H18" s="21">
        <f>4458.33*1.05</f>
        <v>4681.2465000000002</v>
      </c>
    </row>
    <row r="19" spans="1:8" x14ac:dyDescent="0.35">
      <c r="A19" s="13">
        <v>2</v>
      </c>
      <c r="B19" s="13">
        <v>1</v>
      </c>
      <c r="C19" s="13">
        <v>3</v>
      </c>
      <c r="D19" s="13">
        <v>2</v>
      </c>
      <c r="E19" s="20" t="s">
        <v>163</v>
      </c>
      <c r="F19" s="20" t="s">
        <v>175</v>
      </c>
      <c r="G19" s="20" t="s">
        <v>166</v>
      </c>
      <c r="H19" s="21">
        <f>3956.7*1.05</f>
        <v>4154.5349999999999</v>
      </c>
    </row>
    <row r="20" spans="1:8" x14ac:dyDescent="0.35">
      <c r="A20" s="13">
        <v>2</v>
      </c>
      <c r="B20" s="13">
        <v>1</v>
      </c>
      <c r="C20" s="13">
        <v>3</v>
      </c>
      <c r="D20" s="13">
        <v>3</v>
      </c>
      <c r="E20" s="20" t="s">
        <v>163</v>
      </c>
      <c r="F20" s="20" t="s">
        <v>175</v>
      </c>
      <c r="G20" s="20" t="s">
        <v>167</v>
      </c>
      <c r="H20" s="21">
        <f>3320.79*1.05</f>
        <v>3486.8295000000003</v>
      </c>
    </row>
    <row r="21" spans="1:8" x14ac:dyDescent="0.35">
      <c r="A21" s="13">
        <v>2</v>
      </c>
      <c r="B21" s="13">
        <v>1</v>
      </c>
      <c r="C21" s="13">
        <v>3</v>
      </c>
      <c r="D21" s="13">
        <v>4</v>
      </c>
      <c r="E21" s="20" t="s">
        <v>163</v>
      </c>
      <c r="F21" s="20" t="s">
        <v>176</v>
      </c>
      <c r="G21" s="20" t="s">
        <v>169</v>
      </c>
      <c r="H21" s="21" t="s">
        <v>170</v>
      </c>
    </row>
    <row r="22" spans="1:8" x14ac:dyDescent="0.35">
      <c r="A22" s="13">
        <v>2</v>
      </c>
      <c r="B22" s="13">
        <v>1</v>
      </c>
      <c r="C22" s="13">
        <v>3</v>
      </c>
      <c r="D22" s="13">
        <v>5</v>
      </c>
      <c r="E22" s="20" t="s">
        <v>163</v>
      </c>
      <c r="F22" s="20" t="s">
        <v>177</v>
      </c>
      <c r="G22" s="20" t="s">
        <v>169</v>
      </c>
      <c r="H22" s="21" t="s">
        <v>170</v>
      </c>
    </row>
    <row r="23" spans="1:8" x14ac:dyDescent="0.35">
      <c r="A23" s="13">
        <v>2</v>
      </c>
      <c r="B23" s="13">
        <v>1</v>
      </c>
      <c r="C23" s="13">
        <v>4</v>
      </c>
      <c r="D23" s="13">
        <v>1</v>
      </c>
      <c r="E23" s="20" t="s">
        <v>163</v>
      </c>
      <c r="F23" s="20" t="s">
        <v>178</v>
      </c>
      <c r="G23" s="20" t="s">
        <v>165</v>
      </c>
      <c r="H23" s="21">
        <f>6680.71*1.05</f>
        <v>7014.7455</v>
      </c>
    </row>
    <row r="24" spans="1:8" x14ac:dyDescent="0.35">
      <c r="A24" s="13">
        <v>2</v>
      </c>
      <c r="B24" s="13">
        <v>1</v>
      </c>
      <c r="C24" s="13">
        <v>4</v>
      </c>
      <c r="D24" s="13">
        <v>2</v>
      </c>
      <c r="E24" s="20" t="s">
        <v>163</v>
      </c>
      <c r="F24" s="20" t="s">
        <v>178</v>
      </c>
      <c r="G24" s="20" t="s">
        <v>166</v>
      </c>
      <c r="H24" s="21">
        <f>5413.45*1.05</f>
        <v>5684.1225000000004</v>
      </c>
    </row>
    <row r="25" spans="1:8" x14ac:dyDescent="0.35">
      <c r="A25" s="13">
        <v>2</v>
      </c>
      <c r="B25" s="13">
        <v>1</v>
      </c>
      <c r="C25" s="13">
        <v>4</v>
      </c>
      <c r="D25" s="13">
        <v>3</v>
      </c>
      <c r="E25" s="20" t="s">
        <v>163</v>
      </c>
      <c r="F25" s="20" t="s">
        <v>178</v>
      </c>
      <c r="G25" s="20" t="s">
        <v>167</v>
      </c>
      <c r="H25" s="21">
        <f>5028.8*1.05</f>
        <v>5280.2400000000007</v>
      </c>
    </row>
    <row r="26" spans="1:8" x14ac:dyDescent="0.35">
      <c r="A26" s="13">
        <v>2</v>
      </c>
      <c r="B26" s="13">
        <v>1</v>
      </c>
      <c r="C26" s="13">
        <v>4</v>
      </c>
      <c r="D26" s="13">
        <v>4</v>
      </c>
      <c r="E26" s="20" t="s">
        <v>163</v>
      </c>
      <c r="F26" s="20" t="s">
        <v>179</v>
      </c>
      <c r="G26" s="20" t="s">
        <v>169</v>
      </c>
      <c r="H26" s="21" t="s">
        <v>170</v>
      </c>
    </row>
    <row r="27" spans="1:8" x14ac:dyDescent="0.35">
      <c r="A27" s="13">
        <v>2</v>
      </c>
      <c r="B27" s="13">
        <v>1</v>
      </c>
      <c r="C27" s="13">
        <v>4</v>
      </c>
      <c r="D27" s="13">
        <v>5</v>
      </c>
      <c r="E27" s="20" t="s">
        <v>163</v>
      </c>
      <c r="F27" s="20" t="s">
        <v>180</v>
      </c>
      <c r="G27" s="20" t="s">
        <v>169</v>
      </c>
      <c r="H27" s="21" t="s">
        <v>170</v>
      </c>
    </row>
    <row r="28" spans="1:8" x14ac:dyDescent="0.35">
      <c r="A28" s="13">
        <v>2</v>
      </c>
      <c r="B28" s="13">
        <v>1</v>
      </c>
      <c r="C28" s="13">
        <v>5</v>
      </c>
      <c r="D28" s="13">
        <v>1</v>
      </c>
      <c r="E28" s="20" t="s">
        <v>163</v>
      </c>
      <c r="F28" s="20" t="s">
        <v>181</v>
      </c>
      <c r="G28" s="20" t="s">
        <v>165</v>
      </c>
      <c r="H28" s="21">
        <f>9326.751*1.05</f>
        <v>9793.0885500000004</v>
      </c>
    </row>
    <row r="29" spans="1:8" x14ac:dyDescent="0.35">
      <c r="A29" s="13">
        <v>2</v>
      </c>
      <c r="B29" s="13">
        <v>1</v>
      </c>
      <c r="C29" s="13">
        <v>5</v>
      </c>
      <c r="D29" s="13">
        <v>2</v>
      </c>
      <c r="E29" s="20" t="s">
        <v>163</v>
      </c>
      <c r="F29" s="20" t="s">
        <v>181</v>
      </c>
      <c r="G29" s="20" t="s">
        <v>166</v>
      </c>
      <c r="H29" s="21">
        <f>8376.5*1.05</f>
        <v>8795.3250000000007</v>
      </c>
    </row>
    <row r="30" spans="1:8" x14ac:dyDescent="0.35">
      <c r="A30" s="13">
        <v>2</v>
      </c>
      <c r="B30" s="13">
        <v>1</v>
      </c>
      <c r="C30" s="13">
        <v>5</v>
      </c>
      <c r="D30" s="13">
        <v>3</v>
      </c>
      <c r="E30" s="20" t="s">
        <v>163</v>
      </c>
      <c r="F30" s="20" t="s">
        <v>181</v>
      </c>
      <c r="G30" s="20" t="s">
        <v>167</v>
      </c>
      <c r="H30" s="21">
        <f>7785.61*1.05</f>
        <v>8174.8905000000004</v>
      </c>
    </row>
    <row r="31" spans="1:8" x14ac:dyDescent="0.35">
      <c r="A31" s="13">
        <v>2</v>
      </c>
      <c r="B31" s="13">
        <v>1</v>
      </c>
      <c r="C31" s="13">
        <v>5</v>
      </c>
      <c r="D31" s="13">
        <v>4</v>
      </c>
      <c r="E31" s="20" t="s">
        <v>163</v>
      </c>
      <c r="F31" s="20" t="s">
        <v>182</v>
      </c>
      <c r="G31" s="20" t="s">
        <v>169</v>
      </c>
      <c r="H31" s="21" t="s">
        <v>170</v>
      </c>
    </row>
    <row r="32" spans="1:8" x14ac:dyDescent="0.35">
      <c r="A32" s="13">
        <v>2</v>
      </c>
      <c r="B32" s="13">
        <v>1</v>
      </c>
      <c r="C32" s="13">
        <v>5</v>
      </c>
      <c r="D32" s="13">
        <v>5</v>
      </c>
      <c r="E32" s="20" t="s">
        <v>163</v>
      </c>
      <c r="F32" s="20" t="s">
        <v>183</v>
      </c>
      <c r="G32" s="20" t="s">
        <v>169</v>
      </c>
      <c r="H32" s="21" t="s">
        <v>170</v>
      </c>
    </row>
    <row r="33" spans="1:8" x14ac:dyDescent="0.35">
      <c r="A33" s="13">
        <v>2</v>
      </c>
      <c r="B33" s="13">
        <v>2</v>
      </c>
      <c r="C33" s="13">
        <v>1</v>
      </c>
      <c r="D33" s="13">
        <v>1</v>
      </c>
      <c r="E33" s="20" t="s">
        <v>184</v>
      </c>
      <c r="F33" s="20" t="s">
        <v>172</v>
      </c>
      <c r="G33" s="20" t="s">
        <v>165</v>
      </c>
      <c r="H33" s="22">
        <f>2937.46*1.05</f>
        <v>3084.3330000000001</v>
      </c>
    </row>
    <row r="34" spans="1:8" x14ac:dyDescent="0.35">
      <c r="A34" s="13">
        <v>2</v>
      </c>
      <c r="B34" s="13">
        <v>2</v>
      </c>
      <c r="C34" s="13">
        <v>1</v>
      </c>
      <c r="D34" s="13">
        <v>2</v>
      </c>
      <c r="E34" s="20" t="s">
        <v>184</v>
      </c>
      <c r="F34" s="20" t="s">
        <v>172</v>
      </c>
      <c r="G34" s="20" t="s">
        <v>166</v>
      </c>
      <c r="H34" s="22">
        <f>2437.33*1.05</f>
        <v>2559.1965</v>
      </c>
    </row>
    <row r="35" spans="1:8" x14ac:dyDescent="0.35">
      <c r="A35" s="13">
        <v>2</v>
      </c>
      <c r="B35" s="13">
        <v>2</v>
      </c>
      <c r="C35" s="13">
        <v>1</v>
      </c>
      <c r="D35" s="13">
        <v>3</v>
      </c>
      <c r="E35" s="20" t="s">
        <v>184</v>
      </c>
      <c r="F35" s="20" t="s">
        <v>172</v>
      </c>
      <c r="G35" s="20" t="s">
        <v>167</v>
      </c>
      <c r="H35" s="22">
        <f>2035.2045*1.05</f>
        <v>2136.9647250000003</v>
      </c>
    </row>
    <row r="36" spans="1:8" x14ac:dyDescent="0.35">
      <c r="A36" s="13">
        <v>2</v>
      </c>
      <c r="B36" s="13">
        <v>2</v>
      </c>
      <c r="C36" s="13">
        <v>2</v>
      </c>
      <c r="D36" s="13">
        <v>1</v>
      </c>
      <c r="E36" s="20" t="s">
        <v>184</v>
      </c>
      <c r="F36" s="20" t="s">
        <v>185</v>
      </c>
      <c r="G36" s="20" t="s">
        <v>165</v>
      </c>
      <c r="H36" s="22">
        <f>3663.39*1.05</f>
        <v>3846.5594999999998</v>
      </c>
    </row>
    <row r="37" spans="1:8" x14ac:dyDescent="0.35">
      <c r="A37" s="13">
        <v>2</v>
      </c>
      <c r="B37" s="13">
        <v>2</v>
      </c>
      <c r="C37" s="13">
        <v>2</v>
      </c>
      <c r="D37" s="13">
        <v>2</v>
      </c>
      <c r="E37" s="20" t="s">
        <v>184</v>
      </c>
      <c r="F37" s="20" t="s">
        <v>185</v>
      </c>
      <c r="G37" s="20" t="s">
        <v>166</v>
      </c>
      <c r="H37" s="22">
        <f>3220.58*1.05</f>
        <v>3381.6089999999999</v>
      </c>
    </row>
    <row r="38" spans="1:8" x14ac:dyDescent="0.35">
      <c r="A38" s="13">
        <v>2</v>
      </c>
      <c r="B38" s="13">
        <v>2</v>
      </c>
      <c r="C38" s="13">
        <v>2</v>
      </c>
      <c r="D38" s="13">
        <v>3</v>
      </c>
      <c r="E38" s="20" t="s">
        <v>184</v>
      </c>
      <c r="F38" s="20" t="s">
        <v>185</v>
      </c>
      <c r="G38" s="20" t="s">
        <v>167</v>
      </c>
      <c r="H38" s="22">
        <f>2525.55*1.05</f>
        <v>2651.8275000000003</v>
      </c>
    </row>
    <row r="39" spans="1:8" x14ac:dyDescent="0.35">
      <c r="A39" s="13">
        <v>2</v>
      </c>
      <c r="B39" s="13">
        <v>2</v>
      </c>
      <c r="C39" s="13">
        <v>3</v>
      </c>
      <c r="D39" s="13">
        <v>1</v>
      </c>
      <c r="E39" s="20" t="s">
        <v>184</v>
      </c>
      <c r="F39" s="20" t="s">
        <v>178</v>
      </c>
      <c r="G39" s="20" t="s">
        <v>165</v>
      </c>
      <c r="H39" s="22">
        <f>6172.17*1.05</f>
        <v>6480.7785000000003</v>
      </c>
    </row>
    <row r="40" spans="1:8" x14ac:dyDescent="0.35">
      <c r="A40" s="13">
        <v>2</v>
      </c>
      <c r="B40" s="13">
        <v>2</v>
      </c>
      <c r="C40" s="13">
        <v>3</v>
      </c>
      <c r="D40" s="13">
        <v>2</v>
      </c>
      <c r="E40" s="20" t="s">
        <v>184</v>
      </c>
      <c r="F40" s="20" t="s">
        <v>178</v>
      </c>
      <c r="G40" s="20" t="s">
        <v>166</v>
      </c>
      <c r="H40" s="22">
        <f>5201.364*1.05</f>
        <v>5461.4322000000002</v>
      </c>
    </row>
    <row r="41" spans="1:8" x14ac:dyDescent="0.35">
      <c r="A41" s="13">
        <v>2</v>
      </c>
      <c r="B41" s="13">
        <v>2</v>
      </c>
      <c r="C41" s="13">
        <v>3</v>
      </c>
      <c r="D41" s="13">
        <v>3</v>
      </c>
      <c r="E41" s="20" t="s">
        <v>184</v>
      </c>
      <c r="F41" s="20" t="s">
        <v>178</v>
      </c>
      <c r="G41" s="20" t="s">
        <v>167</v>
      </c>
      <c r="H41" s="22">
        <f>4599.84*1.05</f>
        <v>4829.8320000000003</v>
      </c>
    </row>
    <row r="42" spans="1:8" x14ac:dyDescent="0.35">
      <c r="A42" s="13">
        <v>2</v>
      </c>
      <c r="B42" s="13">
        <v>2</v>
      </c>
      <c r="C42" s="13">
        <v>4</v>
      </c>
      <c r="D42" s="13">
        <v>1</v>
      </c>
      <c r="E42" s="20" t="s">
        <v>184</v>
      </c>
      <c r="F42" s="20" t="s">
        <v>181</v>
      </c>
      <c r="G42" s="20" t="s">
        <v>165</v>
      </c>
      <c r="H42" s="21" t="s">
        <v>170</v>
      </c>
    </row>
    <row r="43" spans="1:8" x14ac:dyDescent="0.35">
      <c r="A43" s="13">
        <v>2</v>
      </c>
      <c r="B43" s="13">
        <v>2</v>
      </c>
      <c r="C43" s="13">
        <v>4</v>
      </c>
      <c r="D43" s="13">
        <v>2</v>
      </c>
      <c r="E43" s="20" t="s">
        <v>184</v>
      </c>
      <c r="F43" s="20" t="s">
        <v>181</v>
      </c>
      <c r="G43" s="20" t="s">
        <v>166</v>
      </c>
      <c r="H43" s="21" t="s">
        <v>170</v>
      </c>
    </row>
    <row r="44" spans="1:8" x14ac:dyDescent="0.35">
      <c r="A44" s="13">
        <v>2</v>
      </c>
      <c r="B44" s="13">
        <v>2</v>
      </c>
      <c r="C44" s="13">
        <v>4</v>
      </c>
      <c r="D44" s="13">
        <v>3</v>
      </c>
      <c r="E44" s="20" t="s">
        <v>184</v>
      </c>
      <c r="F44" s="20" t="s">
        <v>181</v>
      </c>
      <c r="G44" s="20" t="s">
        <v>167</v>
      </c>
      <c r="H44" s="21" t="s">
        <v>170</v>
      </c>
    </row>
  </sheetData>
  <mergeCells count="11">
    <mergeCell ref="A7:D7"/>
    <mergeCell ref="A1:H1"/>
    <mergeCell ref="A2:H2"/>
    <mergeCell ref="A3:A6"/>
    <mergeCell ref="B3:B6"/>
    <mergeCell ref="C3:C6"/>
    <mergeCell ref="D3:D6"/>
    <mergeCell ref="E3:H3"/>
    <mergeCell ref="E4:H4"/>
    <mergeCell ref="E5:H5"/>
    <mergeCell ref="E6:H6"/>
  </mergeCells>
  <pageMargins left="0.7" right="0.7" top="0.75" bottom="0.75" header="0.3" footer="0.3"/>
  <pageSetup orientation="portrait" verticalDpi="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C554932-A8E4-4D29-BE8E-1B078EA1E2AE}">
  <dimension ref="A1:H41"/>
  <sheetViews>
    <sheetView view="pageBreakPreview" zoomScaleNormal="100" zoomScaleSheetLayoutView="100" workbookViewId="0">
      <selection sqref="A1:G1"/>
    </sheetView>
  </sheetViews>
  <sheetFormatPr baseColWidth="10" defaultRowHeight="14.5" x14ac:dyDescent="0.35"/>
  <cols>
    <col min="1" max="1" width="4.81640625" customWidth="1"/>
    <col min="2" max="2" width="4.453125" customWidth="1"/>
    <col min="3" max="3" width="4.6328125" customWidth="1"/>
    <col min="4" max="4" width="4.36328125" customWidth="1"/>
    <col min="5" max="5" width="20" customWidth="1"/>
    <col min="6" max="6" width="21.81640625" customWidth="1"/>
    <col min="8" max="8" width="17.26953125" customWidth="1"/>
  </cols>
  <sheetData>
    <row r="1" spans="1:8" s="109" customFormat="1" ht="19.5" customHeight="1" x14ac:dyDescent="0.35">
      <c r="A1" s="193" t="s">
        <v>307</v>
      </c>
      <c r="B1" s="194"/>
      <c r="C1" s="194"/>
      <c r="D1" s="194"/>
      <c r="E1" s="194"/>
      <c r="F1" s="194"/>
      <c r="G1" s="195"/>
      <c r="H1" s="195"/>
    </row>
    <row r="2" spans="1:8" s="109" customFormat="1" ht="19.5" customHeight="1" thickBot="1" x14ac:dyDescent="0.4">
      <c r="A2" s="196" t="s">
        <v>135</v>
      </c>
      <c r="B2" s="197"/>
      <c r="C2" s="197"/>
      <c r="D2" s="197"/>
      <c r="E2" s="197"/>
      <c r="F2" s="197"/>
      <c r="G2" s="198"/>
      <c r="H2" s="198"/>
    </row>
    <row r="3" spans="1:8" x14ac:dyDescent="0.35">
      <c r="A3" s="199" t="s">
        <v>155</v>
      </c>
      <c r="B3" s="199" t="s">
        <v>156</v>
      </c>
      <c r="C3" s="199" t="s">
        <v>157</v>
      </c>
      <c r="D3" s="199" t="s">
        <v>158</v>
      </c>
      <c r="E3" s="200" t="s">
        <v>186</v>
      </c>
      <c r="F3" s="201"/>
      <c r="G3" s="201"/>
      <c r="H3" s="202"/>
    </row>
    <row r="4" spans="1:8" x14ac:dyDescent="0.35">
      <c r="A4" s="199"/>
      <c r="B4" s="199"/>
      <c r="C4" s="199"/>
      <c r="D4" s="199"/>
      <c r="E4" s="200"/>
      <c r="F4" s="201"/>
      <c r="G4" s="201"/>
      <c r="H4" s="202"/>
    </row>
    <row r="5" spans="1:8" x14ac:dyDescent="0.35">
      <c r="A5" s="199"/>
      <c r="B5" s="199"/>
      <c r="C5" s="199"/>
      <c r="D5" s="199"/>
      <c r="E5" s="200"/>
      <c r="F5" s="201"/>
      <c r="G5" s="201"/>
      <c r="H5" s="202"/>
    </row>
    <row r="6" spans="1:8" x14ac:dyDescent="0.35">
      <c r="A6" s="199"/>
      <c r="B6" s="199"/>
      <c r="C6" s="199"/>
      <c r="D6" s="199"/>
      <c r="E6" s="200"/>
      <c r="F6" s="201"/>
      <c r="G6" s="201"/>
      <c r="H6" s="202"/>
    </row>
    <row r="7" spans="1:8" ht="15" thickBot="1" x14ac:dyDescent="0.4">
      <c r="A7" s="199"/>
      <c r="B7" s="199"/>
      <c r="C7" s="199"/>
      <c r="D7" s="199"/>
      <c r="E7" s="203"/>
      <c r="F7" s="204"/>
      <c r="G7" s="204"/>
      <c r="H7" s="205"/>
    </row>
    <row r="8" spans="1:8" ht="15" thickBot="1" x14ac:dyDescent="0.4">
      <c r="A8" s="206" t="s">
        <v>161</v>
      </c>
      <c r="B8" s="207"/>
      <c r="C8" s="207"/>
      <c r="D8" s="208"/>
      <c r="E8" s="23" t="s">
        <v>156</v>
      </c>
      <c r="F8" s="23" t="s">
        <v>157</v>
      </c>
      <c r="G8" s="23" t="s">
        <v>158</v>
      </c>
      <c r="H8" s="23" t="s">
        <v>162</v>
      </c>
    </row>
    <row r="9" spans="1:8" x14ac:dyDescent="0.35">
      <c r="A9" s="10">
        <v>2</v>
      </c>
      <c r="B9" s="10">
        <v>2</v>
      </c>
      <c r="C9" s="10">
        <v>5</v>
      </c>
      <c r="D9" s="10">
        <v>1</v>
      </c>
      <c r="E9" s="209" t="s">
        <v>187</v>
      </c>
      <c r="F9" s="209" t="s">
        <v>188</v>
      </c>
      <c r="G9" s="10" t="s">
        <v>165</v>
      </c>
      <c r="H9" s="10" t="s">
        <v>170</v>
      </c>
    </row>
    <row r="10" spans="1:8" x14ac:dyDescent="0.35">
      <c r="A10" s="13">
        <v>2</v>
      </c>
      <c r="B10" s="13">
        <v>2</v>
      </c>
      <c r="C10" s="13">
        <v>5</v>
      </c>
      <c r="D10" s="13">
        <v>2</v>
      </c>
      <c r="E10" s="166"/>
      <c r="F10" s="166"/>
      <c r="G10" s="13" t="s">
        <v>166</v>
      </c>
      <c r="H10" s="13" t="s">
        <v>170</v>
      </c>
    </row>
    <row r="11" spans="1:8" x14ac:dyDescent="0.35">
      <c r="A11" s="13">
        <v>2</v>
      </c>
      <c r="B11" s="13">
        <v>2</v>
      </c>
      <c r="C11" s="13">
        <v>5</v>
      </c>
      <c r="D11" s="13">
        <v>3</v>
      </c>
      <c r="E11" s="166"/>
      <c r="F11" s="166"/>
      <c r="G11" s="13" t="s">
        <v>167</v>
      </c>
      <c r="H11" s="13" t="s">
        <v>170</v>
      </c>
    </row>
    <row r="12" spans="1:8" x14ac:dyDescent="0.35">
      <c r="A12" s="13">
        <v>2</v>
      </c>
      <c r="B12" s="13">
        <v>2</v>
      </c>
      <c r="C12" s="13">
        <v>6</v>
      </c>
      <c r="D12" s="13">
        <v>1</v>
      </c>
      <c r="E12" s="166" t="s">
        <v>187</v>
      </c>
      <c r="F12" s="166" t="s">
        <v>189</v>
      </c>
      <c r="G12" s="13" t="s">
        <v>165</v>
      </c>
      <c r="H12" s="13" t="s">
        <v>170</v>
      </c>
    </row>
    <row r="13" spans="1:8" x14ac:dyDescent="0.35">
      <c r="A13" s="13">
        <v>2</v>
      </c>
      <c r="B13" s="13">
        <v>2</v>
      </c>
      <c r="C13" s="13">
        <v>6</v>
      </c>
      <c r="D13" s="13">
        <v>2</v>
      </c>
      <c r="E13" s="166"/>
      <c r="F13" s="166"/>
      <c r="G13" s="13" t="s">
        <v>166</v>
      </c>
      <c r="H13" s="13" t="s">
        <v>170</v>
      </c>
    </row>
    <row r="14" spans="1:8" x14ac:dyDescent="0.35">
      <c r="A14" s="13">
        <v>2</v>
      </c>
      <c r="B14" s="13">
        <v>2</v>
      </c>
      <c r="C14" s="13">
        <v>6</v>
      </c>
      <c r="D14" s="13">
        <v>3</v>
      </c>
      <c r="E14" s="166"/>
      <c r="F14" s="166"/>
      <c r="G14" s="13" t="s">
        <v>167</v>
      </c>
      <c r="H14" s="13" t="s">
        <v>170</v>
      </c>
    </row>
    <row r="15" spans="1:8" x14ac:dyDescent="0.35">
      <c r="A15" s="13">
        <v>2</v>
      </c>
      <c r="B15" s="13">
        <v>2</v>
      </c>
      <c r="C15" s="13">
        <v>7</v>
      </c>
      <c r="D15" s="13">
        <v>1</v>
      </c>
      <c r="E15" s="166" t="s">
        <v>190</v>
      </c>
      <c r="F15" s="166" t="s">
        <v>191</v>
      </c>
      <c r="G15" s="13" t="s">
        <v>165</v>
      </c>
      <c r="H15" s="13" t="s">
        <v>170</v>
      </c>
    </row>
    <row r="16" spans="1:8" x14ac:dyDescent="0.35">
      <c r="A16" s="13">
        <v>2</v>
      </c>
      <c r="B16" s="13">
        <v>2</v>
      </c>
      <c r="C16" s="13">
        <v>7</v>
      </c>
      <c r="D16" s="13">
        <v>2</v>
      </c>
      <c r="E16" s="166"/>
      <c r="F16" s="166"/>
      <c r="G16" s="13" t="s">
        <v>166</v>
      </c>
      <c r="H16" s="13" t="s">
        <v>170</v>
      </c>
    </row>
    <row r="17" spans="1:8" x14ac:dyDescent="0.35">
      <c r="A17" s="13">
        <v>2</v>
      </c>
      <c r="B17" s="13">
        <v>2</v>
      </c>
      <c r="C17" s="13">
        <v>7</v>
      </c>
      <c r="D17" s="13">
        <v>3</v>
      </c>
      <c r="E17" s="166"/>
      <c r="F17" s="166"/>
      <c r="G17" s="13" t="s">
        <v>167</v>
      </c>
      <c r="H17" s="13" t="s">
        <v>170</v>
      </c>
    </row>
    <row r="18" spans="1:8" x14ac:dyDescent="0.35">
      <c r="A18" s="13">
        <v>2</v>
      </c>
      <c r="B18" s="13">
        <v>2</v>
      </c>
      <c r="C18" s="13">
        <v>8</v>
      </c>
      <c r="D18" s="13">
        <v>1</v>
      </c>
      <c r="E18" s="166" t="s">
        <v>192</v>
      </c>
      <c r="F18" s="166" t="s">
        <v>193</v>
      </c>
      <c r="G18" s="13" t="s">
        <v>165</v>
      </c>
      <c r="H18" s="13" t="s">
        <v>170</v>
      </c>
    </row>
    <row r="19" spans="1:8" x14ac:dyDescent="0.35">
      <c r="A19" s="13">
        <v>2</v>
      </c>
      <c r="B19" s="13">
        <v>2</v>
      </c>
      <c r="C19" s="13">
        <v>8</v>
      </c>
      <c r="D19" s="13">
        <v>2</v>
      </c>
      <c r="E19" s="166"/>
      <c r="F19" s="166"/>
      <c r="G19" s="13" t="s">
        <v>166</v>
      </c>
      <c r="H19" s="13" t="s">
        <v>170</v>
      </c>
    </row>
    <row r="20" spans="1:8" x14ac:dyDescent="0.35">
      <c r="A20" s="13">
        <v>2</v>
      </c>
      <c r="B20" s="13">
        <v>2</v>
      </c>
      <c r="C20" s="13">
        <v>8</v>
      </c>
      <c r="D20" s="13">
        <v>3</v>
      </c>
      <c r="E20" s="166"/>
      <c r="F20" s="166"/>
      <c r="G20" s="13" t="s">
        <v>167</v>
      </c>
      <c r="H20" s="13" t="s">
        <v>170</v>
      </c>
    </row>
    <row r="21" spans="1:8" x14ac:dyDescent="0.35">
      <c r="A21" s="13">
        <v>2</v>
      </c>
      <c r="B21" s="13">
        <v>2</v>
      </c>
      <c r="C21" s="13">
        <v>9</v>
      </c>
      <c r="D21" s="13">
        <v>1</v>
      </c>
      <c r="E21" s="166" t="s">
        <v>194</v>
      </c>
      <c r="F21" s="166" t="s">
        <v>195</v>
      </c>
      <c r="G21" s="13" t="s">
        <v>165</v>
      </c>
      <c r="H21" s="13" t="s">
        <v>170</v>
      </c>
    </row>
    <row r="22" spans="1:8" x14ac:dyDescent="0.35">
      <c r="A22" s="13">
        <v>2</v>
      </c>
      <c r="B22" s="13">
        <v>2</v>
      </c>
      <c r="C22" s="13">
        <v>9</v>
      </c>
      <c r="D22" s="13">
        <v>2</v>
      </c>
      <c r="E22" s="166"/>
      <c r="F22" s="166"/>
      <c r="G22" s="13" t="s">
        <v>166</v>
      </c>
      <c r="H22" s="13" t="s">
        <v>170</v>
      </c>
    </row>
    <row r="23" spans="1:8" x14ac:dyDescent="0.35">
      <c r="A23" s="13">
        <v>2</v>
      </c>
      <c r="B23" s="13">
        <v>2</v>
      </c>
      <c r="C23" s="13">
        <v>9</v>
      </c>
      <c r="D23" s="13">
        <v>3</v>
      </c>
      <c r="E23" s="166"/>
      <c r="F23" s="166"/>
      <c r="G23" s="13" t="s">
        <v>167</v>
      </c>
      <c r="H23" s="13" t="s">
        <v>170</v>
      </c>
    </row>
    <row r="24" spans="1:8" x14ac:dyDescent="0.35">
      <c r="A24" s="13">
        <v>2</v>
      </c>
      <c r="B24" s="13">
        <v>3</v>
      </c>
      <c r="C24" s="13">
        <v>1</v>
      </c>
      <c r="D24" s="13">
        <v>1</v>
      </c>
      <c r="E24" s="166" t="s">
        <v>196</v>
      </c>
      <c r="F24" s="166" t="s">
        <v>197</v>
      </c>
      <c r="G24" s="13" t="s">
        <v>165</v>
      </c>
      <c r="H24" s="13" t="s">
        <v>170</v>
      </c>
    </row>
    <row r="25" spans="1:8" x14ac:dyDescent="0.35">
      <c r="A25" s="13">
        <v>2</v>
      </c>
      <c r="B25" s="13">
        <v>3</v>
      </c>
      <c r="C25" s="13">
        <v>1</v>
      </c>
      <c r="D25" s="13">
        <v>2</v>
      </c>
      <c r="E25" s="166"/>
      <c r="F25" s="166"/>
      <c r="G25" s="13" t="s">
        <v>166</v>
      </c>
      <c r="H25" s="13" t="s">
        <v>170</v>
      </c>
    </row>
    <row r="26" spans="1:8" x14ac:dyDescent="0.35">
      <c r="A26" s="13">
        <v>2</v>
      </c>
      <c r="B26" s="13">
        <v>3</v>
      </c>
      <c r="C26" s="13">
        <v>1</v>
      </c>
      <c r="D26" s="13">
        <v>3</v>
      </c>
      <c r="E26" s="166"/>
      <c r="F26" s="166"/>
      <c r="G26" s="13" t="s">
        <v>167</v>
      </c>
      <c r="H26" s="13" t="s">
        <v>170</v>
      </c>
    </row>
    <row r="27" spans="1:8" x14ac:dyDescent="0.35">
      <c r="A27" s="13">
        <v>2</v>
      </c>
      <c r="B27" s="13">
        <v>3</v>
      </c>
      <c r="C27" s="13">
        <v>2</v>
      </c>
      <c r="D27" s="13">
        <v>1</v>
      </c>
      <c r="E27" s="166" t="s">
        <v>196</v>
      </c>
      <c r="F27" s="166" t="s">
        <v>185</v>
      </c>
      <c r="G27" s="13" t="s">
        <v>165</v>
      </c>
      <c r="H27" s="13" t="s">
        <v>170</v>
      </c>
    </row>
    <row r="28" spans="1:8" x14ac:dyDescent="0.35">
      <c r="A28" s="13">
        <v>2</v>
      </c>
      <c r="B28" s="13">
        <v>3</v>
      </c>
      <c r="C28" s="13">
        <v>2</v>
      </c>
      <c r="D28" s="13">
        <v>2</v>
      </c>
      <c r="E28" s="166"/>
      <c r="F28" s="166"/>
      <c r="G28" s="13" t="s">
        <v>166</v>
      </c>
      <c r="H28" s="13" t="s">
        <v>170</v>
      </c>
    </row>
    <row r="29" spans="1:8" x14ac:dyDescent="0.35">
      <c r="A29" s="13">
        <v>2</v>
      </c>
      <c r="B29" s="13">
        <v>3</v>
      </c>
      <c r="C29" s="13">
        <v>2</v>
      </c>
      <c r="D29" s="13">
        <v>3</v>
      </c>
      <c r="E29" s="166"/>
      <c r="F29" s="166"/>
      <c r="G29" s="13" t="s">
        <v>167</v>
      </c>
      <c r="H29" s="13" t="s">
        <v>170</v>
      </c>
    </row>
    <row r="30" spans="1:8" x14ac:dyDescent="0.35">
      <c r="A30" s="13">
        <v>2</v>
      </c>
      <c r="B30" s="13">
        <v>3</v>
      </c>
      <c r="C30" s="13">
        <v>3</v>
      </c>
      <c r="D30" s="13">
        <v>1</v>
      </c>
      <c r="E30" s="166" t="s">
        <v>198</v>
      </c>
      <c r="F30" s="166" t="s">
        <v>199</v>
      </c>
      <c r="G30" s="13" t="s">
        <v>165</v>
      </c>
      <c r="H30" s="13" t="s">
        <v>170</v>
      </c>
    </row>
    <row r="31" spans="1:8" x14ac:dyDescent="0.35">
      <c r="A31" s="13">
        <v>2</v>
      </c>
      <c r="B31" s="13">
        <v>3</v>
      </c>
      <c r="C31" s="13">
        <v>3</v>
      </c>
      <c r="D31" s="13">
        <v>2</v>
      </c>
      <c r="E31" s="166"/>
      <c r="F31" s="166"/>
      <c r="G31" s="13" t="s">
        <v>166</v>
      </c>
      <c r="H31" s="13" t="s">
        <v>170</v>
      </c>
    </row>
    <row r="32" spans="1:8" x14ac:dyDescent="0.35">
      <c r="A32" s="13">
        <v>2</v>
      </c>
      <c r="B32" s="13">
        <v>3</v>
      </c>
      <c r="C32" s="13">
        <v>3</v>
      </c>
      <c r="D32" s="13">
        <v>3</v>
      </c>
      <c r="E32" s="166"/>
      <c r="F32" s="166"/>
      <c r="G32" s="13" t="s">
        <v>167</v>
      </c>
      <c r="H32" s="13" t="s">
        <v>170</v>
      </c>
    </row>
    <row r="33" spans="1:8" x14ac:dyDescent="0.35">
      <c r="A33" s="13">
        <v>2</v>
      </c>
      <c r="B33" s="13">
        <v>3</v>
      </c>
      <c r="C33" s="13">
        <v>4</v>
      </c>
      <c r="D33" s="13">
        <v>1</v>
      </c>
      <c r="E33" s="166" t="s">
        <v>200</v>
      </c>
      <c r="F33" s="210"/>
      <c r="G33" s="13" t="s">
        <v>165</v>
      </c>
      <c r="H33" s="13" t="s">
        <v>170</v>
      </c>
    </row>
    <row r="34" spans="1:8" x14ac:dyDescent="0.35">
      <c r="A34" s="13">
        <v>2</v>
      </c>
      <c r="B34" s="13">
        <v>3</v>
      </c>
      <c r="C34" s="13">
        <v>4</v>
      </c>
      <c r="D34" s="13">
        <v>2</v>
      </c>
      <c r="E34" s="166"/>
      <c r="F34" s="210"/>
      <c r="G34" s="13" t="s">
        <v>166</v>
      </c>
      <c r="H34" s="13" t="s">
        <v>170</v>
      </c>
    </row>
    <row r="35" spans="1:8" x14ac:dyDescent="0.35">
      <c r="A35" s="13">
        <v>2</v>
      </c>
      <c r="B35" s="13">
        <v>3</v>
      </c>
      <c r="C35" s="13">
        <v>4</v>
      </c>
      <c r="D35" s="13">
        <v>3</v>
      </c>
      <c r="E35" s="166"/>
      <c r="F35" s="210"/>
      <c r="G35" s="13" t="s">
        <v>167</v>
      </c>
      <c r="H35" s="13" t="s">
        <v>170</v>
      </c>
    </row>
    <row r="36" spans="1:8" x14ac:dyDescent="0.35">
      <c r="A36" s="13">
        <v>2</v>
      </c>
      <c r="B36" s="13">
        <v>3</v>
      </c>
      <c r="C36" s="13">
        <v>5</v>
      </c>
      <c r="D36" s="13">
        <v>1</v>
      </c>
      <c r="E36" s="166" t="s">
        <v>201</v>
      </c>
      <c r="F36" s="166"/>
      <c r="G36" s="13" t="s">
        <v>165</v>
      </c>
      <c r="H36" s="13" t="s">
        <v>170</v>
      </c>
    </row>
    <row r="37" spans="1:8" x14ac:dyDescent="0.35">
      <c r="A37" s="13">
        <v>2</v>
      </c>
      <c r="B37" s="13">
        <v>3</v>
      </c>
      <c r="C37" s="13">
        <v>5</v>
      </c>
      <c r="D37" s="13">
        <v>2</v>
      </c>
      <c r="E37" s="166"/>
      <c r="F37" s="166"/>
      <c r="G37" s="13" t="s">
        <v>166</v>
      </c>
      <c r="H37" s="13" t="s">
        <v>170</v>
      </c>
    </row>
    <row r="38" spans="1:8" x14ac:dyDescent="0.35">
      <c r="A38" s="13">
        <v>2</v>
      </c>
      <c r="B38" s="13">
        <v>3</v>
      </c>
      <c r="C38" s="13">
        <v>5</v>
      </c>
      <c r="D38" s="13">
        <v>3</v>
      </c>
      <c r="E38" s="166"/>
      <c r="F38" s="166"/>
      <c r="G38" s="13" t="s">
        <v>167</v>
      </c>
      <c r="H38" s="13" t="s">
        <v>170</v>
      </c>
    </row>
    <row r="39" spans="1:8" x14ac:dyDescent="0.35">
      <c r="A39" s="13">
        <v>2</v>
      </c>
      <c r="B39" s="13">
        <v>4</v>
      </c>
      <c r="C39" s="13">
        <v>1</v>
      </c>
      <c r="D39" s="13">
        <v>1</v>
      </c>
      <c r="E39" s="166" t="s">
        <v>202</v>
      </c>
      <c r="F39" s="166"/>
      <c r="G39" s="13" t="s">
        <v>165</v>
      </c>
      <c r="H39" s="13" t="s">
        <v>170</v>
      </c>
    </row>
    <row r="40" spans="1:8" x14ac:dyDescent="0.35">
      <c r="A40" s="13">
        <v>2</v>
      </c>
      <c r="B40" s="13">
        <v>4</v>
      </c>
      <c r="C40" s="13">
        <v>1</v>
      </c>
      <c r="D40" s="13">
        <v>2</v>
      </c>
      <c r="E40" s="166"/>
      <c r="F40" s="166"/>
      <c r="G40" s="13" t="s">
        <v>166</v>
      </c>
      <c r="H40" s="13" t="s">
        <v>170</v>
      </c>
    </row>
    <row r="41" spans="1:8" x14ac:dyDescent="0.35">
      <c r="A41" s="13">
        <v>2</v>
      </c>
      <c r="B41" s="13">
        <v>4</v>
      </c>
      <c r="C41" s="13">
        <v>1</v>
      </c>
      <c r="D41" s="13">
        <v>3</v>
      </c>
      <c r="E41" s="166"/>
      <c r="F41" s="166"/>
      <c r="G41" s="13" t="s">
        <v>167</v>
      </c>
      <c r="H41" s="13" t="s">
        <v>170</v>
      </c>
    </row>
  </sheetData>
  <mergeCells count="28">
    <mergeCell ref="E36:F38"/>
    <mergeCell ref="E39:F41"/>
    <mergeCell ref="E27:E29"/>
    <mergeCell ref="F27:F29"/>
    <mergeCell ref="E30:E32"/>
    <mergeCell ref="F30:F32"/>
    <mergeCell ref="E33:E35"/>
    <mergeCell ref="F33:F35"/>
    <mergeCell ref="E18:E20"/>
    <mergeCell ref="F18:F20"/>
    <mergeCell ref="E21:E23"/>
    <mergeCell ref="F21:F23"/>
    <mergeCell ref="E24:E26"/>
    <mergeCell ref="F24:F26"/>
    <mergeCell ref="E15:E17"/>
    <mergeCell ref="F15:F17"/>
    <mergeCell ref="A1:H1"/>
    <mergeCell ref="A2:H2"/>
    <mergeCell ref="A3:A7"/>
    <mergeCell ref="B3:B7"/>
    <mergeCell ref="C3:C7"/>
    <mergeCell ref="D3:D7"/>
    <mergeCell ref="E3:H7"/>
    <mergeCell ref="A8:D8"/>
    <mergeCell ref="E9:E11"/>
    <mergeCell ref="F9:F11"/>
    <mergeCell ref="E12:E14"/>
    <mergeCell ref="F12:F14"/>
  </mergeCells>
  <pageMargins left="0.7" right="0.7" top="0.75" bottom="0.75" header="0.3" footer="0.3"/>
  <pageSetup orientation="portrait" verticalDpi="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480B52-8254-4364-B0FA-CC2F548D40B4}">
  <dimension ref="A1:D20"/>
  <sheetViews>
    <sheetView view="pageBreakPreview" zoomScaleNormal="100" zoomScaleSheetLayoutView="100" workbookViewId="0">
      <selection sqref="A1:G1"/>
    </sheetView>
  </sheetViews>
  <sheetFormatPr baseColWidth="10" defaultRowHeight="14.5" x14ac:dyDescent="0.35"/>
  <cols>
    <col min="1" max="1" width="34.453125" customWidth="1"/>
    <col min="2" max="2" width="14.54296875" customWidth="1"/>
    <col min="3" max="3" width="17.6328125" customWidth="1"/>
    <col min="4" max="4" width="19.1796875" customWidth="1"/>
  </cols>
  <sheetData>
    <row r="1" spans="1:4" s="109" customFormat="1" ht="19" customHeight="1" x14ac:dyDescent="0.35">
      <c r="A1" s="193" t="s">
        <v>307</v>
      </c>
      <c r="B1" s="194"/>
      <c r="C1" s="194"/>
      <c r="D1" s="195"/>
    </row>
    <row r="2" spans="1:4" s="109" customFormat="1" ht="19" customHeight="1" thickBot="1" x14ac:dyDescent="0.4">
      <c r="A2" s="196" t="s">
        <v>135</v>
      </c>
      <c r="B2" s="197"/>
      <c r="C2" s="197"/>
      <c r="D2" s="198"/>
    </row>
    <row r="3" spans="1:4" s="109" customFormat="1" ht="19" customHeight="1" thickBot="1" x14ac:dyDescent="0.4">
      <c r="A3" s="211" t="s">
        <v>203</v>
      </c>
      <c r="B3" s="212"/>
      <c r="C3" s="212"/>
      <c r="D3" s="213"/>
    </row>
    <row r="4" spans="1:4" ht="25.5" thickBot="1" x14ac:dyDescent="0.4">
      <c r="A4" s="24" t="s">
        <v>71</v>
      </c>
      <c r="B4" s="23" t="s">
        <v>204</v>
      </c>
      <c r="C4" s="23" t="s">
        <v>205</v>
      </c>
      <c r="D4" s="102" t="s">
        <v>206</v>
      </c>
    </row>
    <row r="5" spans="1:4" x14ac:dyDescent="0.35">
      <c r="A5" s="25" t="s">
        <v>207</v>
      </c>
      <c r="B5" s="26">
        <v>0.01</v>
      </c>
      <c r="C5" s="26">
        <v>0.05</v>
      </c>
      <c r="D5" s="10">
        <v>0.05</v>
      </c>
    </row>
    <row r="6" spans="1:4" x14ac:dyDescent="0.35">
      <c r="A6" s="27" t="s">
        <v>208</v>
      </c>
      <c r="B6" s="28">
        <v>0.05</v>
      </c>
      <c r="C6" s="28">
        <v>0.15</v>
      </c>
      <c r="D6" s="13">
        <v>0.15</v>
      </c>
    </row>
    <row r="7" spans="1:4" x14ac:dyDescent="0.35">
      <c r="A7" s="27" t="s">
        <v>209</v>
      </c>
      <c r="B7" s="28">
        <v>0.151</v>
      </c>
      <c r="C7" s="28">
        <v>0.35</v>
      </c>
      <c r="D7" s="13">
        <v>0.35</v>
      </c>
    </row>
    <row r="8" spans="1:4" x14ac:dyDescent="0.35">
      <c r="A8" s="27" t="s">
        <v>210</v>
      </c>
      <c r="B8" s="28">
        <v>0.35099999999999998</v>
      </c>
      <c r="C8" s="28">
        <v>0.4</v>
      </c>
      <c r="D8" s="13">
        <v>0.4</v>
      </c>
    </row>
    <row r="9" spans="1:4" x14ac:dyDescent="0.35">
      <c r="A9" s="27" t="s">
        <v>211</v>
      </c>
      <c r="B9" s="28">
        <v>0.40100000000000002</v>
      </c>
      <c r="C9" s="28">
        <v>0.5</v>
      </c>
      <c r="D9" s="13">
        <v>0.5</v>
      </c>
    </row>
    <row r="10" spans="1:4" x14ac:dyDescent="0.35">
      <c r="A10" s="27" t="s">
        <v>212</v>
      </c>
      <c r="B10" s="28">
        <v>0.501</v>
      </c>
      <c r="C10" s="28">
        <v>0.55000000000000004</v>
      </c>
      <c r="D10" s="13">
        <v>0.55000000000000004</v>
      </c>
    </row>
    <row r="11" spans="1:4" x14ac:dyDescent="0.35">
      <c r="A11" s="27" t="s">
        <v>213</v>
      </c>
      <c r="B11" s="28">
        <v>0.55100000000000005</v>
      </c>
      <c r="C11" s="28">
        <v>0.6</v>
      </c>
      <c r="D11" s="13">
        <v>0.6</v>
      </c>
    </row>
    <row r="12" spans="1:4" x14ac:dyDescent="0.35">
      <c r="A12" s="27" t="s">
        <v>214</v>
      </c>
      <c r="B12" s="28">
        <v>0.60099999999999998</v>
      </c>
      <c r="C12" s="28">
        <v>0.65</v>
      </c>
      <c r="D12" s="13">
        <v>0.65</v>
      </c>
    </row>
    <row r="13" spans="1:4" x14ac:dyDescent="0.35">
      <c r="A13" s="27" t="s">
        <v>215</v>
      </c>
      <c r="B13" s="28">
        <v>0.65100000000000002</v>
      </c>
      <c r="C13" s="28">
        <v>0.7</v>
      </c>
      <c r="D13" s="13">
        <v>0.7</v>
      </c>
    </row>
    <row r="14" spans="1:4" x14ac:dyDescent="0.35">
      <c r="A14" s="27" t="s">
        <v>216</v>
      </c>
      <c r="B14" s="28">
        <v>0.70099999999999996</v>
      </c>
      <c r="C14" s="28">
        <v>0.75</v>
      </c>
      <c r="D14" s="13">
        <v>0.75</v>
      </c>
    </row>
    <row r="15" spans="1:4" x14ac:dyDescent="0.35">
      <c r="A15" s="27" t="s">
        <v>217</v>
      </c>
      <c r="B15" s="28">
        <v>0.751</v>
      </c>
      <c r="C15" s="28">
        <v>0.8</v>
      </c>
      <c r="D15" s="13">
        <v>0.8</v>
      </c>
    </row>
    <row r="16" spans="1:4" x14ac:dyDescent="0.35">
      <c r="A16" s="27" t="s">
        <v>218</v>
      </c>
      <c r="B16" s="28">
        <v>0.80100000000000005</v>
      </c>
      <c r="C16" s="28">
        <v>0.9</v>
      </c>
      <c r="D16" s="13">
        <v>0.9</v>
      </c>
    </row>
    <row r="17" spans="1:4" x14ac:dyDescent="0.35">
      <c r="A17" s="27" t="s">
        <v>219</v>
      </c>
      <c r="B17" s="28">
        <v>0.90100000000000002</v>
      </c>
      <c r="C17" s="28">
        <v>0.95</v>
      </c>
      <c r="D17" s="13">
        <v>0.95</v>
      </c>
    </row>
    <row r="18" spans="1:4" x14ac:dyDescent="0.35">
      <c r="A18" s="29" t="s">
        <v>220</v>
      </c>
      <c r="B18" s="28">
        <v>0.95099999999999996</v>
      </c>
      <c r="C18" s="28">
        <v>1</v>
      </c>
      <c r="D18" s="13">
        <v>1</v>
      </c>
    </row>
    <row r="19" spans="1:4" x14ac:dyDescent="0.35">
      <c r="A19" s="214" t="s">
        <v>221</v>
      </c>
      <c r="B19" s="214"/>
      <c r="C19" s="214"/>
      <c r="D19" s="214"/>
    </row>
    <row r="20" spans="1:4" x14ac:dyDescent="0.35">
      <c r="A20" s="214"/>
      <c r="B20" s="214"/>
      <c r="C20" s="214"/>
      <c r="D20" s="214"/>
    </row>
  </sheetData>
  <mergeCells count="4">
    <mergeCell ref="A1:D1"/>
    <mergeCell ref="A2:D2"/>
    <mergeCell ref="A3:D3"/>
    <mergeCell ref="A19:D20"/>
  </mergeCells>
  <pageMargins left="0.7" right="0.7" top="0.75" bottom="0.75" header="0.3" footer="0.3"/>
  <pageSetup orientation="portrait" verticalDpi="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A4AAFC-61EB-4893-9F5F-61E95297F516}">
  <dimension ref="A1:H31"/>
  <sheetViews>
    <sheetView view="pageBreakPreview" zoomScaleNormal="100" zoomScaleSheetLayoutView="100" workbookViewId="0">
      <selection sqref="A1:H1"/>
    </sheetView>
  </sheetViews>
  <sheetFormatPr baseColWidth="10" defaultRowHeight="14.5" x14ac:dyDescent="0.35"/>
  <cols>
    <col min="8" max="8" width="11.81640625" customWidth="1"/>
  </cols>
  <sheetData>
    <row r="1" spans="1:8" ht="19" customHeight="1" x14ac:dyDescent="0.35">
      <c r="A1" s="179" t="s">
        <v>307</v>
      </c>
      <c r="B1" s="180"/>
      <c r="C1" s="180"/>
      <c r="D1" s="180"/>
      <c r="E1" s="180"/>
      <c r="F1" s="180"/>
      <c r="G1" s="181"/>
      <c r="H1" s="181"/>
    </row>
    <row r="2" spans="1:8" ht="19" customHeight="1" thickBot="1" x14ac:dyDescent="0.4">
      <c r="A2" s="182" t="s">
        <v>135</v>
      </c>
      <c r="B2" s="183"/>
      <c r="C2" s="183"/>
      <c r="D2" s="183"/>
      <c r="E2" s="183"/>
      <c r="F2" s="183"/>
      <c r="G2" s="184"/>
      <c r="H2" s="184"/>
    </row>
    <row r="3" spans="1:8" ht="19" customHeight="1" thickBot="1" x14ac:dyDescent="0.4">
      <c r="A3" s="196" t="s">
        <v>222</v>
      </c>
      <c r="B3" s="197"/>
      <c r="C3" s="197"/>
      <c r="D3" s="197"/>
      <c r="E3" s="197"/>
      <c r="F3" s="197"/>
      <c r="G3" s="197"/>
      <c r="H3" s="208"/>
    </row>
    <row r="4" spans="1:8" x14ac:dyDescent="0.35">
      <c r="A4" s="220" t="s">
        <v>223</v>
      </c>
      <c r="B4" s="221"/>
      <c r="C4" s="221"/>
      <c r="D4" s="221"/>
      <c r="E4" s="221"/>
      <c r="F4" s="221"/>
      <c r="G4" s="221"/>
      <c r="H4" s="222"/>
    </row>
    <row r="5" spans="1:8" ht="15" thickBot="1" x14ac:dyDescent="0.4">
      <c r="A5" s="223" t="s">
        <v>224</v>
      </c>
      <c r="B5" s="224"/>
      <c r="C5" s="224"/>
      <c r="D5" s="224"/>
      <c r="E5" s="224"/>
      <c r="F5" s="224"/>
      <c r="G5" s="224"/>
      <c r="H5" s="225"/>
    </row>
    <row r="6" spans="1:8" x14ac:dyDescent="0.35">
      <c r="A6" s="215" t="s">
        <v>225</v>
      </c>
      <c r="B6" s="216"/>
      <c r="C6" s="217"/>
      <c r="D6" s="215" t="s">
        <v>226</v>
      </c>
      <c r="E6" s="216"/>
      <c r="F6" s="218"/>
      <c r="G6" s="219">
        <v>45.65</v>
      </c>
      <c r="H6" s="218"/>
    </row>
    <row r="7" spans="1:8" x14ac:dyDescent="0.35">
      <c r="A7" s="226">
        <v>600.01</v>
      </c>
      <c r="B7" s="227"/>
      <c r="C7" s="228"/>
      <c r="D7" s="226">
        <v>1000</v>
      </c>
      <c r="E7" s="227"/>
      <c r="F7" s="228"/>
      <c r="G7" s="229">
        <v>0.6</v>
      </c>
      <c r="H7" s="228"/>
    </row>
    <row r="8" spans="1:8" x14ac:dyDescent="0.35">
      <c r="A8" s="230">
        <v>1000.01</v>
      </c>
      <c r="B8" s="231"/>
      <c r="C8" s="232"/>
      <c r="D8" s="230">
        <v>1500</v>
      </c>
      <c r="E8" s="231"/>
      <c r="F8" s="232"/>
      <c r="G8" s="233">
        <v>0.4</v>
      </c>
      <c r="H8" s="232"/>
    </row>
    <row r="9" spans="1:8" x14ac:dyDescent="0.35">
      <c r="A9" s="234">
        <v>1500.01</v>
      </c>
      <c r="B9" s="235"/>
      <c r="C9" s="236"/>
      <c r="D9" s="230">
        <v>2000</v>
      </c>
      <c r="E9" s="231"/>
      <c r="F9" s="232"/>
      <c r="G9" s="233">
        <v>0.3</v>
      </c>
      <c r="H9" s="232"/>
    </row>
    <row r="10" spans="1:8" x14ac:dyDescent="0.35">
      <c r="A10" s="234">
        <v>2000.01</v>
      </c>
      <c r="B10" s="235"/>
      <c r="C10" s="236"/>
      <c r="D10" s="230">
        <v>3000</v>
      </c>
      <c r="E10" s="231"/>
      <c r="F10" s="232"/>
      <c r="G10" s="233">
        <v>0.2</v>
      </c>
      <c r="H10" s="232"/>
    </row>
    <row r="11" spans="1:8" x14ac:dyDescent="0.35">
      <c r="A11" s="234">
        <v>3000.01</v>
      </c>
      <c r="B11" s="235"/>
      <c r="C11" s="236"/>
      <c r="D11" s="234">
        <v>5000</v>
      </c>
      <c r="E11" s="235"/>
      <c r="F11" s="236"/>
      <c r="G11" s="233">
        <v>0.1</v>
      </c>
      <c r="H11" s="232"/>
    </row>
    <row r="12" spans="1:8" x14ac:dyDescent="0.35">
      <c r="A12" s="237">
        <v>5000.01</v>
      </c>
      <c r="B12" s="238"/>
      <c r="C12" s="239"/>
      <c r="D12" s="237" t="s">
        <v>227</v>
      </c>
      <c r="E12" s="238"/>
      <c r="F12" s="239"/>
      <c r="G12" s="240">
        <v>0.05</v>
      </c>
      <c r="H12" s="241"/>
    </row>
    <row r="13" spans="1:8" x14ac:dyDescent="0.35">
      <c r="A13" s="242" t="s">
        <v>223</v>
      </c>
      <c r="B13" s="243"/>
      <c r="C13" s="243"/>
      <c r="D13" s="243"/>
      <c r="E13" s="243"/>
      <c r="F13" s="243"/>
      <c r="G13" s="243"/>
      <c r="H13" s="244"/>
    </row>
    <row r="14" spans="1:8" x14ac:dyDescent="0.35">
      <c r="A14" s="245" t="s">
        <v>228</v>
      </c>
      <c r="B14" s="246"/>
      <c r="C14" s="246"/>
      <c r="D14" s="246"/>
      <c r="E14" s="246"/>
      <c r="F14" s="246"/>
      <c r="G14" s="246"/>
      <c r="H14" s="247"/>
    </row>
    <row r="15" spans="1:8" x14ac:dyDescent="0.35">
      <c r="A15" s="248" t="s">
        <v>229</v>
      </c>
      <c r="B15" s="249"/>
      <c r="C15" s="249"/>
      <c r="D15" s="249"/>
      <c r="E15" s="249"/>
      <c r="F15" s="249"/>
      <c r="G15" s="249"/>
      <c r="H15" s="250"/>
    </row>
    <row r="16" spans="1:8" x14ac:dyDescent="0.35">
      <c r="A16" s="251" t="s">
        <v>225</v>
      </c>
      <c r="B16" s="252"/>
      <c r="C16" s="253"/>
      <c r="D16" s="251" t="s">
        <v>226</v>
      </c>
      <c r="E16" s="252"/>
      <c r="F16" s="253"/>
      <c r="G16" s="251" t="s">
        <v>230</v>
      </c>
      <c r="H16" s="253"/>
    </row>
    <row r="17" spans="1:8" x14ac:dyDescent="0.35">
      <c r="A17" s="226">
        <v>600.01</v>
      </c>
      <c r="B17" s="227"/>
      <c r="C17" s="228"/>
      <c r="D17" s="226">
        <v>1000</v>
      </c>
      <c r="E17" s="227"/>
      <c r="F17" s="228"/>
      <c r="G17" s="229">
        <v>0.4</v>
      </c>
      <c r="H17" s="228"/>
    </row>
    <row r="18" spans="1:8" x14ac:dyDescent="0.35">
      <c r="A18" s="230">
        <v>1000.01</v>
      </c>
      <c r="B18" s="231"/>
      <c r="C18" s="232"/>
      <c r="D18" s="230">
        <v>1500</v>
      </c>
      <c r="E18" s="231"/>
      <c r="F18" s="232"/>
      <c r="G18" s="233">
        <v>0.3</v>
      </c>
      <c r="H18" s="232"/>
    </row>
    <row r="19" spans="1:8" x14ac:dyDescent="0.35">
      <c r="A19" s="234">
        <v>1500.01</v>
      </c>
      <c r="B19" s="235"/>
      <c r="C19" s="236"/>
      <c r="D19" s="230">
        <v>2000</v>
      </c>
      <c r="E19" s="231"/>
      <c r="F19" s="232"/>
      <c r="G19" s="233">
        <v>0.1</v>
      </c>
      <c r="H19" s="232"/>
    </row>
    <row r="20" spans="1:8" x14ac:dyDescent="0.35">
      <c r="A20" s="234">
        <v>2000.01</v>
      </c>
      <c r="B20" s="235"/>
      <c r="C20" s="236"/>
      <c r="D20" s="230">
        <v>3000</v>
      </c>
      <c r="E20" s="231"/>
      <c r="F20" s="232"/>
      <c r="G20" s="233">
        <v>0.08</v>
      </c>
      <c r="H20" s="232"/>
    </row>
    <row r="21" spans="1:8" x14ac:dyDescent="0.35">
      <c r="A21" s="234">
        <v>3000.01</v>
      </c>
      <c r="B21" s="235"/>
      <c r="C21" s="236"/>
      <c r="D21" s="234">
        <v>5000</v>
      </c>
      <c r="E21" s="235"/>
      <c r="F21" s="236"/>
      <c r="G21" s="233">
        <v>0.06</v>
      </c>
      <c r="H21" s="232"/>
    </row>
    <row r="22" spans="1:8" x14ac:dyDescent="0.35">
      <c r="A22" s="237">
        <v>5000.01</v>
      </c>
      <c r="B22" s="238"/>
      <c r="C22" s="239"/>
      <c r="D22" s="237" t="s">
        <v>227</v>
      </c>
      <c r="E22" s="238"/>
      <c r="F22" s="239"/>
      <c r="G22" s="240">
        <v>0.05</v>
      </c>
      <c r="H22" s="241"/>
    </row>
    <row r="23" spans="1:8" x14ac:dyDescent="0.35">
      <c r="A23" s="242" t="s">
        <v>223</v>
      </c>
      <c r="B23" s="243"/>
      <c r="C23" s="243"/>
      <c r="D23" s="243"/>
      <c r="E23" s="243"/>
      <c r="F23" s="243"/>
      <c r="G23" s="243"/>
      <c r="H23" s="244"/>
    </row>
    <row r="24" spans="1:8" x14ac:dyDescent="0.35">
      <c r="A24" s="248" t="s">
        <v>231</v>
      </c>
      <c r="B24" s="249"/>
      <c r="C24" s="249"/>
      <c r="D24" s="249"/>
      <c r="E24" s="249"/>
      <c r="F24" s="249"/>
      <c r="G24" s="249"/>
      <c r="H24" s="250"/>
    </row>
    <row r="25" spans="1:8" x14ac:dyDescent="0.35">
      <c r="A25" s="255" t="s">
        <v>225</v>
      </c>
      <c r="B25" s="256"/>
      <c r="C25" s="256"/>
      <c r="D25" s="256" t="s">
        <v>226</v>
      </c>
      <c r="E25" s="256"/>
      <c r="F25" s="257"/>
      <c r="G25" s="215" t="s">
        <v>230</v>
      </c>
      <c r="H25" s="218"/>
    </row>
    <row r="26" spans="1:8" x14ac:dyDescent="0.35">
      <c r="A26" s="226">
        <v>1000.01</v>
      </c>
      <c r="B26" s="227"/>
      <c r="C26" s="228"/>
      <c r="D26" s="226">
        <v>1500</v>
      </c>
      <c r="E26" s="227"/>
      <c r="F26" s="254"/>
      <c r="G26" s="229">
        <v>0.3</v>
      </c>
      <c r="H26" s="228"/>
    </row>
    <row r="27" spans="1:8" x14ac:dyDescent="0.35">
      <c r="A27" s="230">
        <v>1500.01</v>
      </c>
      <c r="B27" s="231"/>
      <c r="C27" s="232"/>
      <c r="D27" s="230">
        <v>2000</v>
      </c>
      <c r="E27" s="231"/>
      <c r="F27" s="258"/>
      <c r="G27" s="233">
        <v>0.2</v>
      </c>
      <c r="H27" s="232"/>
    </row>
    <row r="28" spans="1:8" x14ac:dyDescent="0.35">
      <c r="A28" s="234">
        <v>2000.01</v>
      </c>
      <c r="B28" s="235"/>
      <c r="C28" s="236"/>
      <c r="D28" s="230">
        <v>3000</v>
      </c>
      <c r="E28" s="231"/>
      <c r="F28" s="258"/>
      <c r="G28" s="233">
        <v>0.1</v>
      </c>
      <c r="H28" s="232"/>
    </row>
    <row r="29" spans="1:8" x14ac:dyDescent="0.35">
      <c r="A29" s="234">
        <v>3000.01</v>
      </c>
      <c r="B29" s="235"/>
      <c r="C29" s="236"/>
      <c r="D29" s="230">
        <v>5000</v>
      </c>
      <c r="E29" s="231"/>
      <c r="F29" s="258"/>
      <c r="G29" s="233">
        <v>0.08</v>
      </c>
      <c r="H29" s="232"/>
    </row>
    <row r="30" spans="1:8" x14ac:dyDescent="0.35">
      <c r="A30" s="234">
        <v>5000.01</v>
      </c>
      <c r="B30" s="235"/>
      <c r="C30" s="236"/>
      <c r="D30" s="234">
        <v>10000</v>
      </c>
      <c r="E30" s="235"/>
      <c r="F30" s="265"/>
      <c r="G30" s="233">
        <v>0.06</v>
      </c>
      <c r="H30" s="232"/>
    </row>
    <row r="31" spans="1:8" ht="15" thickBot="1" x14ac:dyDescent="0.4">
      <c r="A31" s="259">
        <v>10000.01</v>
      </c>
      <c r="B31" s="260"/>
      <c r="C31" s="261"/>
      <c r="D31" s="259" t="s">
        <v>227</v>
      </c>
      <c r="E31" s="260"/>
      <c r="F31" s="262"/>
      <c r="G31" s="263">
        <v>0.05</v>
      </c>
      <c r="H31" s="264"/>
    </row>
  </sheetData>
  <mergeCells count="73">
    <mergeCell ref="A31:C31"/>
    <mergeCell ref="D31:F31"/>
    <mergeCell ref="G31:H31"/>
    <mergeCell ref="A29:C29"/>
    <mergeCell ref="D29:F29"/>
    <mergeCell ref="G29:H29"/>
    <mergeCell ref="A30:C30"/>
    <mergeCell ref="D30:F30"/>
    <mergeCell ref="G30:H30"/>
    <mergeCell ref="A27:C27"/>
    <mergeCell ref="D27:F27"/>
    <mergeCell ref="G27:H27"/>
    <mergeCell ref="A28:C28"/>
    <mergeCell ref="D28:F28"/>
    <mergeCell ref="G28:H28"/>
    <mergeCell ref="A26:C26"/>
    <mergeCell ref="D26:F26"/>
    <mergeCell ref="G26:H26"/>
    <mergeCell ref="A21:C21"/>
    <mergeCell ref="D21:F21"/>
    <mergeCell ref="G21:H21"/>
    <mergeCell ref="A22:C22"/>
    <mergeCell ref="D22:F22"/>
    <mergeCell ref="G22:H22"/>
    <mergeCell ref="A23:H23"/>
    <mergeCell ref="A24:H24"/>
    <mergeCell ref="A25:C25"/>
    <mergeCell ref="D25:F25"/>
    <mergeCell ref="G25:H25"/>
    <mergeCell ref="A19:C19"/>
    <mergeCell ref="D19:F19"/>
    <mergeCell ref="G19:H19"/>
    <mergeCell ref="A20:C20"/>
    <mergeCell ref="D20:F20"/>
    <mergeCell ref="G20:H20"/>
    <mergeCell ref="A17:C17"/>
    <mergeCell ref="D17:F17"/>
    <mergeCell ref="G17:H17"/>
    <mergeCell ref="A18:C18"/>
    <mergeCell ref="D18:F18"/>
    <mergeCell ref="G18:H18"/>
    <mergeCell ref="A13:H13"/>
    <mergeCell ref="A14:H14"/>
    <mergeCell ref="A15:H15"/>
    <mergeCell ref="A16:C16"/>
    <mergeCell ref="D16:F16"/>
    <mergeCell ref="G16:H16"/>
    <mergeCell ref="A11:C11"/>
    <mergeCell ref="D11:F11"/>
    <mergeCell ref="G11:H11"/>
    <mergeCell ref="A12:C12"/>
    <mergeCell ref="D12:F12"/>
    <mergeCell ref="G12:H12"/>
    <mergeCell ref="A9:C9"/>
    <mergeCell ref="D9:F9"/>
    <mergeCell ref="G9:H9"/>
    <mergeCell ref="A10:C10"/>
    <mergeCell ref="D10:F10"/>
    <mergeCell ref="G10:H10"/>
    <mergeCell ref="A7:C7"/>
    <mergeCell ref="D7:F7"/>
    <mergeCell ref="G7:H7"/>
    <mergeCell ref="A8:C8"/>
    <mergeCell ref="D8:F8"/>
    <mergeCell ref="G8:H8"/>
    <mergeCell ref="A6:C6"/>
    <mergeCell ref="D6:F6"/>
    <mergeCell ref="G6:H6"/>
    <mergeCell ref="A1:H1"/>
    <mergeCell ref="A2:H2"/>
    <mergeCell ref="A3:H3"/>
    <mergeCell ref="A4:H4"/>
    <mergeCell ref="A5:H5"/>
  </mergeCells>
  <pageMargins left="0.7" right="0.7" top="0.75" bottom="0.75" header="0.3" footer="0.3"/>
  <pageSetup orientation="portrait" verticalDpi="0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237041-DC37-4CC5-A6F0-E5F86D0CE3DD}">
  <dimension ref="A1:J65"/>
  <sheetViews>
    <sheetView view="pageBreakPreview" zoomScale="80" zoomScaleNormal="100" zoomScaleSheetLayoutView="80" workbookViewId="0">
      <selection sqref="A1:J1"/>
    </sheetView>
  </sheetViews>
  <sheetFormatPr baseColWidth="10" defaultRowHeight="14.5" x14ac:dyDescent="0.35"/>
  <cols>
    <col min="1" max="1" width="5" customWidth="1"/>
    <col min="2" max="2" width="5.36328125" customWidth="1"/>
    <col min="3" max="3" width="4.08984375" customWidth="1"/>
    <col min="4" max="4" width="4.26953125" customWidth="1"/>
    <col min="5" max="5" width="23.54296875" customWidth="1"/>
    <col min="7" max="7" width="8.7265625" customWidth="1"/>
    <col min="8" max="8" width="12.54296875" customWidth="1"/>
    <col min="9" max="9" width="8.1796875" customWidth="1"/>
    <col min="10" max="10" width="12.36328125" customWidth="1"/>
  </cols>
  <sheetData>
    <row r="1" spans="1:10" s="109" customFormat="1" ht="19.5" customHeight="1" x14ac:dyDescent="0.35">
      <c r="A1" s="179" t="s">
        <v>307</v>
      </c>
      <c r="B1" s="180"/>
      <c r="C1" s="180"/>
      <c r="D1" s="180"/>
      <c r="E1" s="180"/>
      <c r="F1" s="180"/>
      <c r="G1" s="181"/>
      <c r="H1" s="180"/>
      <c r="I1" s="180"/>
      <c r="J1" s="181"/>
    </row>
    <row r="2" spans="1:10" s="109" customFormat="1" ht="19.5" customHeight="1" thickBot="1" x14ac:dyDescent="0.4">
      <c r="A2" s="182" t="s">
        <v>135</v>
      </c>
      <c r="B2" s="183"/>
      <c r="C2" s="183"/>
      <c r="D2" s="183"/>
      <c r="E2" s="183"/>
      <c r="F2" s="183"/>
      <c r="G2" s="184"/>
      <c r="H2" s="183"/>
      <c r="I2" s="183"/>
      <c r="J2" s="184"/>
    </row>
    <row r="3" spans="1:10" ht="16.5" customHeight="1" x14ac:dyDescent="0.35">
      <c r="A3" s="266" t="s">
        <v>233</v>
      </c>
      <c r="B3" s="269" t="s">
        <v>234</v>
      </c>
      <c r="C3" s="272" t="s">
        <v>235</v>
      </c>
      <c r="D3" s="272" t="s">
        <v>155</v>
      </c>
      <c r="E3" s="273"/>
      <c r="F3" s="187"/>
      <c r="G3" s="187"/>
      <c r="H3" s="187"/>
      <c r="I3" s="187"/>
      <c r="J3" s="188"/>
    </row>
    <row r="4" spans="1:10" ht="20" customHeight="1" x14ac:dyDescent="0.35">
      <c r="A4" s="267"/>
      <c r="B4" s="270"/>
      <c r="C4" s="270"/>
      <c r="D4" s="270"/>
      <c r="E4" s="141" t="s">
        <v>236</v>
      </c>
      <c r="F4" s="141"/>
      <c r="G4" s="141"/>
      <c r="H4" s="141"/>
      <c r="I4" s="141"/>
      <c r="J4" s="274"/>
    </row>
    <row r="5" spans="1:10" ht="17" customHeight="1" x14ac:dyDescent="0.35">
      <c r="A5" s="267"/>
      <c r="B5" s="270"/>
      <c r="C5" s="270"/>
      <c r="D5" s="270"/>
      <c r="E5" s="141" t="s">
        <v>237</v>
      </c>
      <c r="F5" s="141"/>
      <c r="G5" s="141"/>
      <c r="H5" s="141"/>
      <c r="I5" s="141"/>
      <c r="J5" s="274"/>
    </row>
    <row r="6" spans="1:10" ht="27" customHeight="1" thickBot="1" x14ac:dyDescent="0.4">
      <c r="A6" s="268"/>
      <c r="B6" s="271"/>
      <c r="C6" s="271"/>
      <c r="D6" s="271"/>
      <c r="E6" s="142"/>
      <c r="F6" s="142"/>
      <c r="G6" s="142"/>
      <c r="H6" s="142"/>
      <c r="I6" s="142"/>
      <c r="J6" s="145"/>
    </row>
    <row r="7" spans="1:10" ht="38" thickBot="1" x14ac:dyDescent="0.4">
      <c r="A7" s="149" t="s">
        <v>161</v>
      </c>
      <c r="B7" s="275"/>
      <c r="C7" s="275"/>
      <c r="D7" s="276"/>
      <c r="E7" s="60" t="s">
        <v>233</v>
      </c>
      <c r="F7" s="128" t="s">
        <v>238</v>
      </c>
      <c r="G7" s="60" t="s">
        <v>235</v>
      </c>
      <c r="H7" s="129" t="s">
        <v>239</v>
      </c>
      <c r="I7" s="60" t="s">
        <v>240</v>
      </c>
      <c r="J7" s="108" t="s">
        <v>241</v>
      </c>
    </row>
    <row r="8" spans="1:10" x14ac:dyDescent="0.35">
      <c r="A8" s="10">
        <v>1</v>
      </c>
      <c r="B8" s="10">
        <v>0</v>
      </c>
      <c r="C8" s="10">
        <v>1</v>
      </c>
      <c r="D8" s="10">
        <v>1</v>
      </c>
      <c r="E8" s="10" t="s">
        <v>242</v>
      </c>
      <c r="F8" s="10" t="s">
        <v>243</v>
      </c>
      <c r="G8" s="10">
        <v>1</v>
      </c>
      <c r="H8" s="33">
        <v>47522</v>
      </c>
      <c r="I8" s="10">
        <v>0.65</v>
      </c>
      <c r="J8" s="34">
        <f>35255.502555*1.05</f>
        <v>37018.277682749998</v>
      </c>
    </row>
    <row r="9" spans="1:10" x14ac:dyDescent="0.35">
      <c r="A9" s="13">
        <v>1</v>
      </c>
      <c r="B9" s="13">
        <v>0</v>
      </c>
      <c r="C9" s="13">
        <v>2</v>
      </c>
      <c r="D9" s="13">
        <v>1</v>
      </c>
      <c r="E9" s="13" t="s">
        <v>242</v>
      </c>
      <c r="F9" s="13" t="s">
        <v>243</v>
      </c>
      <c r="G9" s="20">
        <v>2</v>
      </c>
      <c r="H9" s="35">
        <v>35673</v>
      </c>
      <c r="I9" s="13">
        <v>0.65</v>
      </c>
      <c r="J9" s="34">
        <f>26464.9960575*1.05</f>
        <v>27788.245860375002</v>
      </c>
    </row>
    <row r="10" spans="1:10" x14ac:dyDescent="0.35">
      <c r="A10" s="13">
        <v>1</v>
      </c>
      <c r="B10" s="13">
        <v>0</v>
      </c>
      <c r="C10" s="13">
        <v>3</v>
      </c>
      <c r="D10" s="13">
        <v>1</v>
      </c>
      <c r="E10" s="13" t="s">
        <v>242</v>
      </c>
      <c r="F10" s="13" t="s">
        <v>243</v>
      </c>
      <c r="G10" s="20">
        <v>3</v>
      </c>
      <c r="H10" s="35">
        <v>17958</v>
      </c>
      <c r="I10" s="13">
        <v>0.65</v>
      </c>
      <c r="J10" s="34">
        <f>13322.636145*1.05</f>
        <v>13988.76795225</v>
      </c>
    </row>
    <row r="11" spans="1:10" x14ac:dyDescent="0.35">
      <c r="A11" s="13">
        <v>1</v>
      </c>
      <c r="B11" s="13">
        <v>0</v>
      </c>
      <c r="C11" s="13">
        <v>4</v>
      </c>
      <c r="D11" s="13">
        <v>1</v>
      </c>
      <c r="E11" s="13" t="s">
        <v>242</v>
      </c>
      <c r="F11" s="13" t="s">
        <v>243</v>
      </c>
      <c r="G11" s="20">
        <v>4</v>
      </c>
      <c r="H11" s="35">
        <v>8234</v>
      </c>
      <c r="I11" s="13">
        <v>0.65</v>
      </c>
      <c r="J11" s="34">
        <f>6108.619335*1.05</f>
        <v>6414.0503017500005</v>
      </c>
    </row>
    <row r="12" spans="1:10" x14ac:dyDescent="0.35">
      <c r="A12" s="277"/>
      <c r="B12" s="278"/>
      <c r="C12" s="278"/>
      <c r="D12" s="278"/>
      <c r="E12" s="278"/>
      <c r="F12" s="278"/>
      <c r="G12" s="278"/>
      <c r="H12" s="278"/>
      <c r="I12" s="278"/>
      <c r="J12" s="279"/>
    </row>
    <row r="13" spans="1:10" x14ac:dyDescent="0.35">
      <c r="A13" s="13">
        <v>2</v>
      </c>
      <c r="B13" s="13">
        <v>0</v>
      </c>
      <c r="C13" s="13">
        <v>1</v>
      </c>
      <c r="D13" s="13">
        <v>1</v>
      </c>
      <c r="E13" s="13" t="s">
        <v>244</v>
      </c>
      <c r="F13" s="13" t="s">
        <v>243</v>
      </c>
      <c r="G13" s="13">
        <v>1</v>
      </c>
      <c r="H13" s="36">
        <v>33265</v>
      </c>
      <c r="I13" s="13">
        <v>0.65</v>
      </c>
      <c r="J13" s="36">
        <f>24678.5550375*1.05</f>
        <v>25912.482789375001</v>
      </c>
    </row>
    <row r="14" spans="1:10" x14ac:dyDescent="0.35">
      <c r="A14" s="13">
        <v>2</v>
      </c>
      <c r="B14" s="13">
        <v>0</v>
      </c>
      <c r="C14" s="13">
        <v>2</v>
      </c>
      <c r="D14" s="13">
        <v>1</v>
      </c>
      <c r="E14" s="13" t="s">
        <v>244</v>
      </c>
      <c r="F14" s="13" t="s">
        <v>243</v>
      </c>
      <c r="G14" s="20">
        <v>2</v>
      </c>
      <c r="H14" s="36">
        <v>24971</v>
      </c>
      <c r="I14" s="13">
        <v>0.65</v>
      </c>
      <c r="J14" s="36">
        <f>18525.4230525*1.05</f>
        <v>19451.694205125001</v>
      </c>
    </row>
    <row r="15" spans="1:10" x14ac:dyDescent="0.35">
      <c r="A15" s="13">
        <v>2</v>
      </c>
      <c r="B15" s="13">
        <v>0</v>
      </c>
      <c r="C15" s="13">
        <v>3</v>
      </c>
      <c r="D15" s="13">
        <v>1</v>
      </c>
      <c r="E15" s="13" t="s">
        <v>244</v>
      </c>
      <c r="F15" s="13" t="s">
        <v>243</v>
      </c>
      <c r="G15" s="20">
        <v>3</v>
      </c>
      <c r="H15" s="36">
        <v>12570</v>
      </c>
      <c r="I15" s="13">
        <v>0.65</v>
      </c>
      <c r="J15" s="36">
        <f>9325.400175*1.05</f>
        <v>9791.6701837500004</v>
      </c>
    </row>
    <row r="16" spans="1:10" x14ac:dyDescent="0.35">
      <c r="A16" s="13">
        <v>2</v>
      </c>
      <c r="B16" s="13">
        <v>0</v>
      </c>
      <c r="C16" s="13">
        <v>4</v>
      </c>
      <c r="D16" s="13">
        <v>1</v>
      </c>
      <c r="E16" s="13" t="s">
        <v>244</v>
      </c>
      <c r="F16" s="13" t="s">
        <v>243</v>
      </c>
      <c r="G16" s="20">
        <v>4</v>
      </c>
      <c r="H16" s="36">
        <v>5764</v>
      </c>
      <c r="I16" s="13">
        <v>0.65</v>
      </c>
      <c r="J16" s="36">
        <f>4276.18191*1.05</f>
        <v>4489.9910055</v>
      </c>
    </row>
    <row r="17" spans="1:10" x14ac:dyDescent="0.35">
      <c r="A17" s="166" t="s">
        <v>245</v>
      </c>
      <c r="B17" s="166"/>
      <c r="C17" s="166"/>
      <c r="D17" s="166"/>
      <c r="E17" s="166"/>
      <c r="F17" s="166"/>
      <c r="G17" s="166"/>
      <c r="H17" s="166"/>
      <c r="I17" s="166"/>
      <c r="J17" s="166"/>
    </row>
    <row r="18" spans="1:10" x14ac:dyDescent="0.35">
      <c r="A18" s="13">
        <v>3</v>
      </c>
      <c r="B18" s="13">
        <v>0</v>
      </c>
      <c r="C18" s="13">
        <v>1</v>
      </c>
      <c r="D18" s="13">
        <v>1</v>
      </c>
      <c r="E18" s="20" t="s">
        <v>246</v>
      </c>
      <c r="F18" s="13" t="s">
        <v>243</v>
      </c>
      <c r="G18" s="20">
        <v>1</v>
      </c>
      <c r="H18" s="36">
        <v>20450</v>
      </c>
      <c r="I18" s="13">
        <v>0.65</v>
      </c>
      <c r="J18" s="36">
        <f>15171.394875*1.05</f>
        <v>15929.96461875</v>
      </c>
    </row>
    <row r="19" spans="1:10" x14ac:dyDescent="0.35">
      <c r="A19" s="13">
        <v>3</v>
      </c>
      <c r="B19" s="13">
        <v>0</v>
      </c>
      <c r="C19" s="13">
        <v>2</v>
      </c>
      <c r="D19" s="13">
        <v>1</v>
      </c>
      <c r="E19" s="20" t="s">
        <v>246</v>
      </c>
      <c r="F19" s="13" t="s">
        <v>243</v>
      </c>
      <c r="G19" s="20">
        <v>2</v>
      </c>
      <c r="H19" s="36">
        <v>17972</v>
      </c>
      <c r="I19" s="13">
        <v>0.65</v>
      </c>
      <c r="J19" s="36">
        <f>13333.02243*1.05</f>
        <v>13999.673551500002</v>
      </c>
    </row>
    <row r="20" spans="1:10" x14ac:dyDescent="0.35">
      <c r="A20" s="13">
        <v>3</v>
      </c>
      <c r="B20" s="13">
        <v>0</v>
      </c>
      <c r="C20" s="13">
        <v>3</v>
      </c>
      <c r="D20" s="13">
        <v>1</v>
      </c>
      <c r="E20" s="20" t="s">
        <v>246</v>
      </c>
      <c r="F20" s="13" t="s">
        <v>243</v>
      </c>
      <c r="G20" s="20">
        <v>3</v>
      </c>
      <c r="H20" s="36">
        <v>17972</v>
      </c>
      <c r="I20" s="13">
        <v>0.65</v>
      </c>
      <c r="J20" s="36">
        <f>13333.02243*1.05</f>
        <v>13999.673551500002</v>
      </c>
    </row>
    <row r="21" spans="1:10" x14ac:dyDescent="0.35">
      <c r="A21" s="13">
        <v>3</v>
      </c>
      <c r="B21" s="13">
        <v>0</v>
      </c>
      <c r="C21" s="13">
        <v>4</v>
      </c>
      <c r="D21" s="13">
        <v>1</v>
      </c>
      <c r="E21" s="20" t="s">
        <v>246</v>
      </c>
      <c r="F21" s="13" t="s">
        <v>243</v>
      </c>
      <c r="G21" s="20">
        <v>4</v>
      </c>
      <c r="H21" s="36">
        <v>17972</v>
      </c>
      <c r="I21" s="13">
        <v>0.65</v>
      </c>
      <c r="J21" s="36">
        <f>13333.02243*1.05</f>
        <v>13999.673551500002</v>
      </c>
    </row>
    <row r="22" spans="1:10" x14ac:dyDescent="0.35">
      <c r="A22" s="13">
        <v>3</v>
      </c>
      <c r="B22" s="13">
        <v>0</v>
      </c>
      <c r="C22" s="13">
        <v>5</v>
      </c>
      <c r="D22" s="13">
        <v>1</v>
      </c>
      <c r="E22" s="20" t="s">
        <v>246</v>
      </c>
      <c r="F22" s="13" t="s">
        <v>243</v>
      </c>
      <c r="G22" s="20">
        <v>5</v>
      </c>
      <c r="H22" s="36">
        <v>17972</v>
      </c>
      <c r="I22" s="13">
        <v>0.65</v>
      </c>
      <c r="J22" s="36">
        <f>13333.02243*1.05</f>
        <v>13999.673551500002</v>
      </c>
    </row>
    <row r="23" spans="1:10" x14ac:dyDescent="0.35">
      <c r="A23" s="13">
        <v>3</v>
      </c>
      <c r="B23" s="13">
        <v>0</v>
      </c>
      <c r="C23" s="13">
        <v>6</v>
      </c>
      <c r="D23" s="13">
        <v>1</v>
      </c>
      <c r="E23" s="20" t="s">
        <v>246</v>
      </c>
      <c r="F23" s="13" t="s">
        <v>243</v>
      </c>
      <c r="G23" s="20">
        <v>6</v>
      </c>
      <c r="H23" s="36">
        <v>17972</v>
      </c>
      <c r="I23" s="13">
        <v>0.65</v>
      </c>
      <c r="J23" s="36">
        <f>13333.02243*1.05</f>
        <v>13999.673551500002</v>
      </c>
    </row>
    <row r="24" spans="1:10" x14ac:dyDescent="0.35">
      <c r="A24" s="166" t="s">
        <v>245</v>
      </c>
      <c r="B24" s="166"/>
      <c r="C24" s="166"/>
      <c r="D24" s="166"/>
      <c r="E24" s="166"/>
      <c r="F24" s="166"/>
      <c r="G24" s="166"/>
      <c r="H24" s="166"/>
      <c r="I24" s="166"/>
      <c r="J24" s="166"/>
    </row>
    <row r="25" spans="1:10" x14ac:dyDescent="0.35">
      <c r="A25" s="13">
        <v>5</v>
      </c>
      <c r="B25" s="13">
        <v>0</v>
      </c>
      <c r="C25" s="13">
        <v>1</v>
      </c>
      <c r="D25" s="13">
        <v>1</v>
      </c>
      <c r="E25" s="20" t="s">
        <v>247</v>
      </c>
      <c r="F25" s="13" t="s">
        <v>243</v>
      </c>
      <c r="G25" s="20">
        <v>1</v>
      </c>
      <c r="H25" s="36">
        <v>60524</v>
      </c>
      <c r="I25" s="13">
        <v>0.65</v>
      </c>
      <c r="J25" s="36">
        <f>44901.39381*1.05</f>
        <v>47146.463500500002</v>
      </c>
    </row>
    <row r="26" spans="1:10" x14ac:dyDescent="0.35">
      <c r="A26" s="13">
        <v>5</v>
      </c>
      <c r="B26" s="13">
        <v>0</v>
      </c>
      <c r="C26" s="13">
        <v>2</v>
      </c>
      <c r="D26" s="13">
        <v>1</v>
      </c>
      <c r="E26" s="20" t="s">
        <v>247</v>
      </c>
      <c r="F26" s="13" t="s">
        <v>243</v>
      </c>
      <c r="G26" s="20">
        <v>2</v>
      </c>
      <c r="H26" s="36">
        <v>26063</v>
      </c>
      <c r="I26" s="13">
        <v>0.65</v>
      </c>
      <c r="J26" s="36">
        <f>19335.5532825*1.05</f>
        <v>20302.330946625003</v>
      </c>
    </row>
    <row r="27" spans="1:10" x14ac:dyDescent="0.35">
      <c r="A27" s="13">
        <v>5</v>
      </c>
      <c r="B27" s="13">
        <v>0</v>
      </c>
      <c r="C27" s="13">
        <v>3</v>
      </c>
      <c r="D27" s="13">
        <v>1</v>
      </c>
      <c r="E27" s="20" t="s">
        <v>247</v>
      </c>
      <c r="F27" s="13" t="s">
        <v>243</v>
      </c>
      <c r="G27" s="20">
        <v>3</v>
      </c>
      <c r="H27" s="36">
        <v>26265</v>
      </c>
      <c r="I27" s="13">
        <v>0.65</v>
      </c>
      <c r="J27" s="36">
        <f>19485.4125375*1.05</f>
        <v>20459.683164375001</v>
      </c>
    </row>
    <row r="28" spans="1:10" x14ac:dyDescent="0.35">
      <c r="A28" s="13">
        <v>5</v>
      </c>
      <c r="B28" s="13">
        <v>0</v>
      </c>
      <c r="C28" s="13">
        <v>4</v>
      </c>
      <c r="D28" s="13">
        <v>1</v>
      </c>
      <c r="E28" s="20" t="s">
        <v>247</v>
      </c>
      <c r="F28" s="13" t="s">
        <v>243</v>
      </c>
      <c r="G28" s="20">
        <v>4</v>
      </c>
      <c r="H28" s="36">
        <v>15759</v>
      </c>
      <c r="I28" s="13">
        <v>0.65</v>
      </c>
      <c r="J28" s="36">
        <f>11691.2475225*1.05</f>
        <v>12275.809898625001</v>
      </c>
    </row>
    <row r="29" spans="1:10" x14ac:dyDescent="0.35">
      <c r="A29" s="13">
        <v>5</v>
      </c>
      <c r="B29" s="13">
        <v>0</v>
      </c>
      <c r="C29" s="13">
        <v>5</v>
      </c>
      <c r="D29" s="13">
        <v>1</v>
      </c>
      <c r="E29" s="20" t="s">
        <v>247</v>
      </c>
      <c r="F29" s="13" t="s">
        <v>243</v>
      </c>
      <c r="G29" s="20">
        <v>5</v>
      </c>
      <c r="H29" s="36">
        <v>15759</v>
      </c>
      <c r="I29" s="13">
        <v>0.65</v>
      </c>
      <c r="J29" s="36">
        <f>11691.2475225*1.05</f>
        <v>12275.809898625001</v>
      </c>
    </row>
    <row r="30" spans="1:10" x14ac:dyDescent="0.35">
      <c r="A30" s="13">
        <v>5</v>
      </c>
      <c r="B30" s="13">
        <v>0</v>
      </c>
      <c r="C30" s="13">
        <v>6</v>
      </c>
      <c r="D30" s="13">
        <v>1</v>
      </c>
      <c r="E30" s="20" t="s">
        <v>247</v>
      </c>
      <c r="F30" s="13" t="s">
        <v>243</v>
      </c>
      <c r="G30" s="20">
        <v>6</v>
      </c>
      <c r="H30" s="36">
        <v>15759</v>
      </c>
      <c r="I30" s="13">
        <v>0.65</v>
      </c>
      <c r="J30" s="36">
        <f>11691.2475225*1.05</f>
        <v>12275.809898625001</v>
      </c>
    </row>
    <row r="31" spans="1:10" x14ac:dyDescent="0.35">
      <c r="A31" s="166" t="s">
        <v>248</v>
      </c>
      <c r="B31" s="166"/>
      <c r="C31" s="166"/>
      <c r="D31" s="166"/>
      <c r="E31" s="166"/>
      <c r="F31" s="166"/>
      <c r="G31" s="166"/>
      <c r="H31" s="166"/>
      <c r="I31" s="166"/>
      <c r="J31" s="166"/>
    </row>
    <row r="32" spans="1:10" x14ac:dyDescent="0.35">
      <c r="A32" s="13">
        <v>3</v>
      </c>
      <c r="B32" s="13">
        <v>0</v>
      </c>
      <c r="C32" s="13">
        <v>1</v>
      </c>
      <c r="D32" s="13">
        <v>1</v>
      </c>
      <c r="E32" s="20" t="s">
        <v>246</v>
      </c>
      <c r="F32" s="13" t="s">
        <v>243</v>
      </c>
      <c r="G32" s="20">
        <v>1</v>
      </c>
      <c r="H32" s="35">
        <v>20450</v>
      </c>
      <c r="I32" s="13">
        <v>0.65</v>
      </c>
      <c r="J32" s="36">
        <f t="shared" ref="J32:J37" si="0">15171.394875*1.05</f>
        <v>15929.96461875</v>
      </c>
    </row>
    <row r="33" spans="1:10" x14ac:dyDescent="0.35">
      <c r="A33" s="13">
        <v>3</v>
      </c>
      <c r="B33" s="13">
        <v>0</v>
      </c>
      <c r="C33" s="13">
        <v>2</v>
      </c>
      <c r="D33" s="13">
        <v>1</v>
      </c>
      <c r="E33" s="20" t="s">
        <v>246</v>
      </c>
      <c r="F33" s="13" t="s">
        <v>243</v>
      </c>
      <c r="G33" s="20">
        <v>2</v>
      </c>
      <c r="H33" s="35">
        <v>20450</v>
      </c>
      <c r="I33" s="13">
        <v>0.65</v>
      </c>
      <c r="J33" s="36">
        <f t="shared" si="0"/>
        <v>15929.96461875</v>
      </c>
    </row>
    <row r="34" spans="1:10" x14ac:dyDescent="0.35">
      <c r="A34" s="13">
        <v>3</v>
      </c>
      <c r="B34" s="13">
        <v>0</v>
      </c>
      <c r="C34" s="13">
        <v>3</v>
      </c>
      <c r="D34" s="13">
        <v>1</v>
      </c>
      <c r="E34" s="20" t="s">
        <v>246</v>
      </c>
      <c r="F34" s="13" t="s">
        <v>243</v>
      </c>
      <c r="G34" s="20">
        <v>3</v>
      </c>
      <c r="H34" s="35">
        <v>20450</v>
      </c>
      <c r="I34" s="13">
        <v>0.65</v>
      </c>
      <c r="J34" s="36">
        <f t="shared" si="0"/>
        <v>15929.96461875</v>
      </c>
    </row>
    <row r="35" spans="1:10" x14ac:dyDescent="0.35">
      <c r="A35" s="13">
        <v>3</v>
      </c>
      <c r="B35" s="13">
        <v>0</v>
      </c>
      <c r="C35" s="13">
        <v>4</v>
      </c>
      <c r="D35" s="13">
        <v>1</v>
      </c>
      <c r="E35" s="20" t="s">
        <v>246</v>
      </c>
      <c r="F35" s="13" t="s">
        <v>243</v>
      </c>
      <c r="G35" s="20">
        <v>4</v>
      </c>
      <c r="H35" s="35">
        <v>20450</v>
      </c>
      <c r="I35" s="13">
        <v>0.65</v>
      </c>
      <c r="J35" s="36">
        <f t="shared" si="0"/>
        <v>15929.96461875</v>
      </c>
    </row>
    <row r="36" spans="1:10" x14ac:dyDescent="0.35">
      <c r="A36" s="13">
        <v>3</v>
      </c>
      <c r="B36" s="13">
        <v>0</v>
      </c>
      <c r="C36" s="13">
        <v>5</v>
      </c>
      <c r="D36" s="13">
        <v>1</v>
      </c>
      <c r="E36" s="20" t="s">
        <v>246</v>
      </c>
      <c r="F36" s="13" t="s">
        <v>243</v>
      </c>
      <c r="G36" s="20">
        <v>5</v>
      </c>
      <c r="H36" s="35">
        <v>20450</v>
      </c>
      <c r="I36" s="13">
        <v>0.65</v>
      </c>
      <c r="J36" s="36">
        <f t="shared" si="0"/>
        <v>15929.96461875</v>
      </c>
    </row>
    <row r="37" spans="1:10" x14ac:dyDescent="0.35">
      <c r="A37" s="13">
        <v>3</v>
      </c>
      <c r="B37" s="13">
        <v>0</v>
      </c>
      <c r="C37" s="13">
        <v>6</v>
      </c>
      <c r="D37" s="13">
        <v>1</v>
      </c>
      <c r="E37" s="20" t="s">
        <v>246</v>
      </c>
      <c r="F37" s="13" t="s">
        <v>243</v>
      </c>
      <c r="G37" s="20">
        <v>6</v>
      </c>
      <c r="H37" s="35">
        <v>20450</v>
      </c>
      <c r="I37" s="13">
        <v>0.65</v>
      </c>
      <c r="J37" s="36">
        <f t="shared" si="0"/>
        <v>15929.96461875</v>
      </c>
    </row>
    <row r="38" spans="1:10" x14ac:dyDescent="0.35">
      <c r="A38" s="209" t="s">
        <v>248</v>
      </c>
      <c r="B38" s="209"/>
      <c r="C38" s="209"/>
      <c r="D38" s="209"/>
      <c r="E38" s="209"/>
      <c r="F38" s="209"/>
      <c r="G38" s="209"/>
      <c r="H38" s="209"/>
      <c r="I38" s="209"/>
      <c r="J38" s="209"/>
    </row>
    <row r="39" spans="1:10" x14ac:dyDescent="0.35">
      <c r="A39" s="13">
        <v>5</v>
      </c>
      <c r="B39" s="13">
        <v>0</v>
      </c>
      <c r="C39" s="13">
        <v>1</v>
      </c>
      <c r="D39" s="13">
        <v>1</v>
      </c>
      <c r="E39" s="20" t="s">
        <v>247</v>
      </c>
      <c r="F39" s="13" t="s">
        <v>243</v>
      </c>
      <c r="G39" s="20">
        <v>1</v>
      </c>
      <c r="H39" s="36">
        <v>56733</v>
      </c>
      <c r="I39" s="13">
        <v>0.65</v>
      </c>
      <c r="J39" s="36">
        <f>42088.9362075*1.05</f>
        <v>44193.383017875007</v>
      </c>
    </row>
    <row r="40" spans="1:10" x14ac:dyDescent="0.35">
      <c r="A40" s="13">
        <v>5</v>
      </c>
      <c r="B40" s="13">
        <v>0</v>
      </c>
      <c r="C40" s="13">
        <v>2</v>
      </c>
      <c r="D40" s="13">
        <v>1</v>
      </c>
      <c r="E40" s="20" t="s">
        <v>247</v>
      </c>
      <c r="F40" s="13" t="s">
        <v>243</v>
      </c>
      <c r="G40" s="20">
        <v>2</v>
      </c>
      <c r="H40" s="36">
        <v>22273</v>
      </c>
      <c r="I40" s="13">
        <v>0.65</v>
      </c>
      <c r="J40" s="36">
        <f>16523.8375575*1.05</f>
        <v>17350.029435375</v>
      </c>
    </row>
    <row r="41" spans="1:10" x14ac:dyDescent="0.35">
      <c r="A41" s="13">
        <v>5</v>
      </c>
      <c r="B41" s="13">
        <v>0</v>
      </c>
      <c r="C41" s="13">
        <v>3</v>
      </c>
      <c r="D41" s="13">
        <v>1</v>
      </c>
      <c r="E41" s="20" t="s">
        <v>247</v>
      </c>
      <c r="F41" s="13" t="s">
        <v>243</v>
      </c>
      <c r="G41" s="20">
        <v>3</v>
      </c>
      <c r="H41" s="36">
        <v>18385</v>
      </c>
      <c r="I41" s="13">
        <v>0.65</v>
      </c>
      <c r="J41" s="36">
        <f>13639.4178375*1.05</f>
        <v>14321.388729374999</v>
      </c>
    </row>
    <row r="42" spans="1:10" x14ac:dyDescent="0.35">
      <c r="A42" s="13">
        <v>5</v>
      </c>
      <c r="B42" s="13">
        <v>0</v>
      </c>
      <c r="C42" s="13">
        <v>4</v>
      </c>
      <c r="D42" s="13">
        <v>1</v>
      </c>
      <c r="E42" s="20" t="s">
        <v>247</v>
      </c>
      <c r="F42" s="13" t="s">
        <v>243</v>
      </c>
      <c r="G42" s="20">
        <v>4</v>
      </c>
      <c r="H42" s="36">
        <v>12607</v>
      </c>
      <c r="I42" s="13">
        <v>0.65</v>
      </c>
      <c r="J42" s="36">
        <f>9352.8496425*1.05</f>
        <v>9820.4921246249996</v>
      </c>
    </row>
    <row r="43" spans="1:10" x14ac:dyDescent="0.35">
      <c r="A43" s="13">
        <v>5</v>
      </c>
      <c r="B43" s="13">
        <v>0</v>
      </c>
      <c r="C43" s="13">
        <v>5</v>
      </c>
      <c r="D43" s="13">
        <v>1</v>
      </c>
      <c r="E43" s="20" t="s">
        <v>247</v>
      </c>
      <c r="F43" s="13" t="s">
        <v>243</v>
      </c>
      <c r="G43" s="20">
        <v>5</v>
      </c>
      <c r="H43" s="36">
        <v>12607</v>
      </c>
      <c r="I43" s="13">
        <v>0.65</v>
      </c>
      <c r="J43" s="36">
        <f>9352.8496425*1.05</f>
        <v>9820.4921246249996</v>
      </c>
    </row>
    <row r="44" spans="1:10" x14ac:dyDescent="0.35">
      <c r="A44" s="13">
        <v>5</v>
      </c>
      <c r="B44" s="13">
        <v>0</v>
      </c>
      <c r="C44" s="13">
        <v>6</v>
      </c>
      <c r="D44" s="13">
        <v>1</v>
      </c>
      <c r="E44" s="20" t="s">
        <v>247</v>
      </c>
      <c r="F44" s="13" t="s">
        <v>243</v>
      </c>
      <c r="G44" s="20">
        <v>6</v>
      </c>
      <c r="H44" s="36">
        <v>12607</v>
      </c>
      <c r="I44" s="13">
        <v>0.65</v>
      </c>
      <c r="J44" s="36">
        <f>9352.8496425*1.05</f>
        <v>9820.4921246249996</v>
      </c>
    </row>
    <row r="45" spans="1:10" x14ac:dyDescent="0.35">
      <c r="A45" s="157"/>
      <c r="B45" s="157"/>
      <c r="C45" s="157"/>
      <c r="D45" s="157"/>
      <c r="E45" s="157"/>
      <c r="F45" s="157"/>
      <c r="G45" s="157"/>
      <c r="H45" s="157"/>
      <c r="I45" s="157"/>
      <c r="J45" s="157"/>
    </row>
    <row r="46" spans="1:10" x14ac:dyDescent="0.35">
      <c r="A46" s="107">
        <v>7</v>
      </c>
      <c r="B46" s="107">
        <v>0</v>
      </c>
      <c r="C46" s="107">
        <v>1</v>
      </c>
      <c r="D46" s="107">
        <v>1</v>
      </c>
      <c r="E46" s="20" t="s">
        <v>249</v>
      </c>
      <c r="F46" s="107" t="s">
        <v>243</v>
      </c>
      <c r="G46" s="20">
        <v>1</v>
      </c>
      <c r="H46" s="35">
        <v>6587</v>
      </c>
      <c r="I46" s="107">
        <v>0.65</v>
      </c>
      <c r="J46" s="36">
        <f>4886.7470925*1.05</f>
        <v>5131.0844471250002</v>
      </c>
    </row>
    <row r="47" spans="1:10" x14ac:dyDescent="0.35">
      <c r="A47" s="107">
        <v>7</v>
      </c>
      <c r="B47" s="107">
        <v>0</v>
      </c>
      <c r="C47" s="107">
        <v>2</v>
      </c>
      <c r="D47" s="107">
        <v>1</v>
      </c>
      <c r="E47" s="20" t="s">
        <v>249</v>
      </c>
      <c r="F47" s="107" t="s">
        <v>243</v>
      </c>
      <c r="G47" s="20">
        <v>2</v>
      </c>
      <c r="H47" s="35">
        <v>5270</v>
      </c>
      <c r="I47" s="107">
        <v>0.65</v>
      </c>
      <c r="J47" s="36">
        <f>3909.694425*1.05</f>
        <v>4105.1791462500005</v>
      </c>
    </row>
    <row r="48" spans="1:10" x14ac:dyDescent="0.35">
      <c r="A48" s="107">
        <v>7</v>
      </c>
      <c r="B48" s="107">
        <v>0</v>
      </c>
      <c r="C48" s="107">
        <v>3</v>
      </c>
      <c r="D48" s="107">
        <v>1</v>
      </c>
      <c r="E48" s="20" t="s">
        <v>249</v>
      </c>
      <c r="F48" s="107" t="s">
        <v>243</v>
      </c>
      <c r="G48" s="20">
        <v>3</v>
      </c>
      <c r="H48" s="35">
        <v>4216</v>
      </c>
      <c r="I48" s="107">
        <v>0.65</v>
      </c>
      <c r="J48" s="36">
        <f>3127.75554*1.05</f>
        <v>3284.1433170000005</v>
      </c>
    </row>
    <row r="49" spans="1:10" x14ac:dyDescent="0.35">
      <c r="A49" s="107">
        <v>7</v>
      </c>
      <c r="B49" s="107">
        <v>0</v>
      </c>
      <c r="C49" s="107">
        <v>4</v>
      </c>
      <c r="D49" s="107">
        <v>1</v>
      </c>
      <c r="E49" s="20" t="s">
        <v>249</v>
      </c>
      <c r="F49" s="107" t="s">
        <v>243</v>
      </c>
      <c r="G49" s="20">
        <v>4</v>
      </c>
      <c r="H49" s="35">
        <v>3373</v>
      </c>
      <c r="I49" s="107">
        <v>0.65</v>
      </c>
      <c r="J49" s="36">
        <f>2502.3528075*1.05</f>
        <v>2627.470447875</v>
      </c>
    </row>
    <row r="50" spans="1:10" x14ac:dyDescent="0.35">
      <c r="A50" s="166"/>
      <c r="B50" s="166"/>
      <c r="C50" s="166"/>
      <c r="D50" s="166"/>
      <c r="E50" s="166"/>
      <c r="F50" s="166"/>
      <c r="G50" s="166"/>
      <c r="H50" s="166"/>
      <c r="I50" s="166"/>
      <c r="J50" s="166"/>
    </row>
    <row r="51" spans="1:10" x14ac:dyDescent="0.35">
      <c r="A51" s="13">
        <v>8</v>
      </c>
      <c r="B51" s="13">
        <v>0</v>
      </c>
      <c r="C51" s="13">
        <v>1</v>
      </c>
      <c r="D51" s="13">
        <v>1</v>
      </c>
      <c r="E51" s="20" t="s">
        <v>250</v>
      </c>
      <c r="F51" s="13" t="s">
        <v>243</v>
      </c>
      <c r="G51" s="20">
        <v>1</v>
      </c>
      <c r="H51" s="36">
        <v>1702</v>
      </c>
      <c r="I51" s="13">
        <v>0.5</v>
      </c>
      <c r="J51" s="36">
        <f>971.28885*1.05</f>
        <v>1019.8532925000001</v>
      </c>
    </row>
    <row r="52" spans="1:10" x14ac:dyDescent="0.35">
      <c r="A52" s="13">
        <v>8</v>
      </c>
      <c r="B52" s="13">
        <v>0</v>
      </c>
      <c r="C52" s="13">
        <v>2</v>
      </c>
      <c r="D52" s="13">
        <v>1</v>
      </c>
      <c r="E52" s="20" t="s">
        <v>250</v>
      </c>
      <c r="F52" s="13" t="s">
        <v>243</v>
      </c>
      <c r="G52" s="20">
        <v>2</v>
      </c>
      <c r="H52" s="36">
        <v>1391</v>
      </c>
      <c r="I52" s="13">
        <v>0.5</v>
      </c>
      <c r="J52" s="36">
        <f>793.808925*1.05</f>
        <v>833.49937125000008</v>
      </c>
    </row>
    <row r="53" spans="1:10" x14ac:dyDescent="0.35">
      <c r="A53" s="13">
        <v>8</v>
      </c>
      <c r="B53" s="13">
        <v>0</v>
      </c>
      <c r="C53" s="13">
        <v>3</v>
      </c>
      <c r="D53" s="13">
        <v>1</v>
      </c>
      <c r="E53" s="20" t="s">
        <v>250</v>
      </c>
      <c r="F53" s="13" t="s">
        <v>243</v>
      </c>
      <c r="G53" s="20">
        <v>3</v>
      </c>
      <c r="H53" s="36">
        <v>1206</v>
      </c>
      <c r="I53" s="13">
        <v>0.5</v>
      </c>
      <c r="J53" s="36">
        <f>688.23405*1.05</f>
        <v>722.64575250000007</v>
      </c>
    </row>
    <row r="54" spans="1:10" x14ac:dyDescent="0.35">
      <c r="A54" s="13">
        <v>8</v>
      </c>
      <c r="B54" s="13">
        <v>0</v>
      </c>
      <c r="C54" s="13">
        <v>4</v>
      </c>
      <c r="D54" s="13">
        <v>1</v>
      </c>
      <c r="E54" s="20" t="s">
        <v>250</v>
      </c>
      <c r="F54" s="13" t="s">
        <v>243</v>
      </c>
      <c r="G54" s="20">
        <v>4</v>
      </c>
      <c r="H54" s="36">
        <v>428</v>
      </c>
      <c r="I54" s="13">
        <v>0.5</v>
      </c>
      <c r="J54" s="36">
        <f>244.2489*1.05</f>
        <v>256.46134499999999</v>
      </c>
    </row>
    <row r="55" spans="1:10" x14ac:dyDescent="0.35">
      <c r="A55" s="284"/>
      <c r="B55" s="284"/>
      <c r="C55" s="284"/>
      <c r="D55" s="284"/>
      <c r="E55" s="284"/>
      <c r="F55" s="284"/>
      <c r="G55" s="284"/>
      <c r="H55" s="284"/>
      <c r="I55" s="284"/>
      <c r="J55" s="284"/>
    </row>
    <row r="56" spans="1:10" x14ac:dyDescent="0.35">
      <c r="A56" s="38"/>
      <c r="B56" s="285" t="s">
        <v>251</v>
      </c>
      <c r="C56" s="285"/>
      <c r="D56" s="285"/>
      <c r="E56" s="285"/>
      <c r="F56" s="285"/>
      <c r="G56" s="285"/>
      <c r="H56" s="285"/>
      <c r="I56" s="285"/>
      <c r="J56" s="286"/>
    </row>
    <row r="57" spans="1:10" x14ac:dyDescent="0.35">
      <c r="A57" s="38"/>
      <c r="B57" s="280" t="s">
        <v>252</v>
      </c>
      <c r="C57" s="280"/>
      <c r="D57" s="280"/>
      <c r="E57" s="280"/>
      <c r="F57" s="280"/>
      <c r="G57" s="280"/>
      <c r="H57" s="280"/>
      <c r="I57" s="280"/>
      <c r="J57" s="281"/>
    </row>
    <row r="58" spans="1:10" x14ac:dyDescent="0.35">
      <c r="A58" s="38"/>
      <c r="B58" s="280"/>
      <c r="C58" s="280"/>
      <c r="D58" s="280"/>
      <c r="E58" s="280"/>
      <c r="F58" s="280"/>
      <c r="G58" s="280"/>
      <c r="H58" s="280"/>
      <c r="I58" s="280"/>
      <c r="J58" s="281"/>
    </row>
    <row r="59" spans="1:10" x14ac:dyDescent="0.35">
      <c r="A59" s="39"/>
      <c r="B59" s="280" t="s">
        <v>253</v>
      </c>
      <c r="C59" s="280"/>
      <c r="D59" s="280"/>
      <c r="E59" s="280"/>
      <c r="F59" s="280"/>
      <c r="G59" s="280"/>
      <c r="H59" s="280"/>
      <c r="I59" s="280"/>
      <c r="J59" s="281"/>
    </row>
    <row r="60" spans="1:10" x14ac:dyDescent="0.35">
      <c r="A60" s="38"/>
      <c r="B60" s="280" t="s">
        <v>254</v>
      </c>
      <c r="C60" s="280"/>
      <c r="D60" s="280"/>
      <c r="E60" s="280"/>
      <c r="F60" s="280"/>
      <c r="G60" s="280"/>
      <c r="H60" s="280"/>
      <c r="I60" s="280"/>
      <c r="J60" s="281"/>
    </row>
    <row r="61" spans="1:10" x14ac:dyDescent="0.35">
      <c r="A61" s="30"/>
      <c r="B61" s="282" t="s">
        <v>255</v>
      </c>
      <c r="C61" s="282"/>
      <c r="D61" s="282"/>
      <c r="E61" s="282"/>
      <c r="F61" s="282"/>
      <c r="G61" s="282"/>
      <c r="H61" s="282"/>
      <c r="I61" s="282"/>
      <c r="J61" s="283"/>
    </row>
    <row r="62" spans="1:10" x14ac:dyDescent="0.35">
      <c r="A62" s="30"/>
      <c r="B62" s="40"/>
      <c r="C62" s="40"/>
      <c r="D62" s="40"/>
      <c r="E62" s="41"/>
      <c r="F62" s="41"/>
      <c r="G62" s="41"/>
      <c r="H62" s="42"/>
      <c r="I62" s="41"/>
      <c r="J62" s="43"/>
    </row>
    <row r="63" spans="1:10" x14ac:dyDescent="0.35">
      <c r="A63" s="11"/>
      <c r="B63" s="44" t="s">
        <v>256</v>
      </c>
      <c r="C63" s="44"/>
      <c r="D63" s="44"/>
      <c r="E63" s="44"/>
      <c r="F63" s="44"/>
      <c r="G63" s="44"/>
      <c r="H63" s="44"/>
      <c r="I63" s="44" t="s">
        <v>257</v>
      </c>
      <c r="J63" s="45"/>
    </row>
    <row r="64" spans="1:10" x14ac:dyDescent="0.35">
      <c r="A64" s="30"/>
      <c r="B64" s="44" t="s">
        <v>258</v>
      </c>
      <c r="C64" s="44"/>
      <c r="D64" s="44"/>
      <c r="E64" s="44"/>
      <c r="F64" s="44"/>
      <c r="G64" s="44"/>
      <c r="H64" s="44"/>
      <c r="I64" s="44" t="s">
        <v>259</v>
      </c>
      <c r="J64" s="45"/>
    </row>
    <row r="65" spans="1:10" x14ac:dyDescent="0.35">
      <c r="A65" s="46"/>
      <c r="B65" s="47" t="s">
        <v>260</v>
      </c>
      <c r="C65" s="47"/>
      <c r="D65" s="47"/>
      <c r="E65" s="47"/>
      <c r="F65" s="47"/>
      <c r="G65" s="47"/>
      <c r="H65" s="47"/>
      <c r="I65" s="47" t="s">
        <v>261</v>
      </c>
      <c r="J65" s="48"/>
    </row>
  </sheetData>
  <mergeCells count="25">
    <mergeCell ref="A24:J24"/>
    <mergeCell ref="B58:J58"/>
    <mergeCell ref="B59:J59"/>
    <mergeCell ref="B60:J60"/>
    <mergeCell ref="B61:J61"/>
    <mergeCell ref="A50:J50"/>
    <mergeCell ref="A55:J55"/>
    <mergeCell ref="B56:J56"/>
    <mergeCell ref="B57:J57"/>
    <mergeCell ref="A31:J31"/>
    <mergeCell ref="A45:J45"/>
    <mergeCell ref="A38:J38"/>
    <mergeCell ref="A1:J1"/>
    <mergeCell ref="A2:J2"/>
    <mergeCell ref="A3:A6"/>
    <mergeCell ref="B3:B6"/>
    <mergeCell ref="C3:C6"/>
    <mergeCell ref="D3:D6"/>
    <mergeCell ref="E3:J3"/>
    <mergeCell ref="E4:J4"/>
    <mergeCell ref="E5:J5"/>
    <mergeCell ref="E6:J6"/>
    <mergeCell ref="A7:D7"/>
    <mergeCell ref="A12:J12"/>
    <mergeCell ref="A17:J17"/>
  </mergeCells>
  <pageMargins left="0.70866141732283472" right="0.70866141732283472" top="0.74803149606299213" bottom="0.74803149606299213" header="0.31496062992125984" footer="0.31496062992125984"/>
  <pageSetup scale="94" orientation="portrait" verticalDpi="0" r:id="rId1"/>
  <rowBreaks count="1" manualBreakCount="1">
    <brk id="45" max="9" man="1"/>
  </rowBreaks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F9C67F-4D19-48A5-8F5C-188050E5D67A}">
  <dimension ref="A1:J64"/>
  <sheetViews>
    <sheetView view="pageBreakPreview" zoomScale="80" zoomScaleNormal="100" zoomScaleSheetLayoutView="80" workbookViewId="0">
      <selection sqref="A1:J1"/>
    </sheetView>
  </sheetViews>
  <sheetFormatPr baseColWidth="10" defaultRowHeight="14.5" x14ac:dyDescent="0.35"/>
  <cols>
    <col min="1" max="1" width="4.90625" customWidth="1"/>
    <col min="2" max="2" width="5" customWidth="1"/>
    <col min="3" max="3" width="4.36328125" customWidth="1"/>
    <col min="4" max="4" width="4.08984375" customWidth="1"/>
    <col min="5" max="5" width="21.7265625" customWidth="1"/>
    <col min="7" max="7" width="8.26953125" customWidth="1"/>
    <col min="8" max="8" width="11.81640625" customWidth="1"/>
    <col min="10" max="10" width="13" customWidth="1"/>
  </cols>
  <sheetData>
    <row r="1" spans="1:10" ht="19.5" customHeight="1" x14ac:dyDescent="0.35">
      <c r="A1" s="179" t="s">
        <v>307</v>
      </c>
      <c r="B1" s="180"/>
      <c r="C1" s="180"/>
      <c r="D1" s="180"/>
      <c r="E1" s="180"/>
      <c r="F1" s="180"/>
      <c r="G1" s="181"/>
      <c r="H1" s="180"/>
      <c r="I1" s="180"/>
      <c r="J1" s="181"/>
    </row>
    <row r="2" spans="1:10" ht="19.5" customHeight="1" thickBot="1" x14ac:dyDescent="0.4">
      <c r="A2" s="182" t="s">
        <v>135</v>
      </c>
      <c r="B2" s="183"/>
      <c r="C2" s="183"/>
      <c r="D2" s="183"/>
      <c r="E2" s="183"/>
      <c r="F2" s="183"/>
      <c r="G2" s="184"/>
      <c r="H2" s="287"/>
      <c r="I2" s="287"/>
      <c r="J2" s="288"/>
    </row>
    <row r="3" spans="1:10" ht="18" customHeight="1" x14ac:dyDescent="0.35">
      <c r="A3" s="289" t="s">
        <v>233</v>
      </c>
      <c r="B3" s="291" t="s">
        <v>234</v>
      </c>
      <c r="C3" s="292" t="s">
        <v>235</v>
      </c>
      <c r="D3" s="292" t="s">
        <v>155</v>
      </c>
      <c r="E3" s="293"/>
      <c r="F3" s="294"/>
      <c r="G3" s="294"/>
      <c r="H3" s="187"/>
      <c r="I3" s="187"/>
      <c r="J3" s="188"/>
    </row>
    <row r="4" spans="1:10" ht="19.5" customHeight="1" x14ac:dyDescent="0.35">
      <c r="A4" s="290"/>
      <c r="B4" s="270"/>
      <c r="C4" s="270"/>
      <c r="D4" s="270"/>
      <c r="E4" s="141" t="s">
        <v>236</v>
      </c>
      <c r="F4" s="141"/>
      <c r="G4" s="141"/>
      <c r="H4" s="141"/>
      <c r="I4" s="141"/>
      <c r="J4" s="274"/>
    </row>
    <row r="5" spans="1:10" ht="18" customHeight="1" x14ac:dyDescent="0.35">
      <c r="A5" s="290"/>
      <c r="B5" s="270"/>
      <c r="C5" s="270"/>
      <c r="D5" s="270"/>
      <c r="E5" s="141" t="s">
        <v>237</v>
      </c>
      <c r="F5" s="141"/>
      <c r="G5" s="141"/>
      <c r="H5" s="141"/>
      <c r="I5" s="141"/>
      <c r="J5" s="274"/>
    </row>
    <row r="6" spans="1:10" ht="11.5" customHeight="1" thickBot="1" x14ac:dyDescent="0.4">
      <c r="A6" s="290"/>
      <c r="B6" s="270"/>
      <c r="C6" s="270"/>
      <c r="D6" s="270"/>
      <c r="E6" s="141"/>
      <c r="F6" s="141"/>
      <c r="G6" s="141"/>
      <c r="H6" s="141"/>
      <c r="I6" s="141"/>
      <c r="J6" s="274"/>
    </row>
    <row r="7" spans="1:10" ht="25.5" thickBot="1" x14ac:dyDescent="0.4">
      <c r="A7" s="295" t="s">
        <v>161</v>
      </c>
      <c r="B7" s="144"/>
      <c r="C7" s="144"/>
      <c r="D7" s="296"/>
      <c r="E7" s="31" t="s">
        <v>233</v>
      </c>
      <c r="F7" s="31" t="s">
        <v>238</v>
      </c>
      <c r="G7" s="31" t="s">
        <v>235</v>
      </c>
      <c r="H7" s="32" t="s">
        <v>239</v>
      </c>
      <c r="I7" s="31" t="s">
        <v>240</v>
      </c>
      <c r="J7" s="8" t="s">
        <v>241</v>
      </c>
    </row>
    <row r="8" spans="1:10" x14ac:dyDescent="0.35">
      <c r="A8" s="10">
        <v>1</v>
      </c>
      <c r="B8" s="10">
        <v>1</v>
      </c>
      <c r="C8" s="10">
        <v>1</v>
      </c>
      <c r="D8" s="10">
        <v>1</v>
      </c>
      <c r="E8" s="10" t="s">
        <v>242</v>
      </c>
      <c r="F8" s="10" t="s">
        <v>262</v>
      </c>
      <c r="G8" s="10">
        <v>1</v>
      </c>
      <c r="H8" s="33">
        <v>47522</v>
      </c>
      <c r="I8" s="10">
        <v>0.65</v>
      </c>
      <c r="J8" s="34">
        <f>35255.502555*1.05</f>
        <v>37018.277682749998</v>
      </c>
    </row>
    <row r="9" spans="1:10" x14ac:dyDescent="0.35">
      <c r="A9" s="13">
        <v>1</v>
      </c>
      <c r="B9" s="13">
        <v>1</v>
      </c>
      <c r="C9" s="13">
        <v>2</v>
      </c>
      <c r="D9" s="13">
        <v>1</v>
      </c>
      <c r="E9" s="13" t="s">
        <v>242</v>
      </c>
      <c r="F9" s="13" t="s">
        <v>262</v>
      </c>
      <c r="G9" s="20">
        <v>2</v>
      </c>
      <c r="H9" s="35">
        <v>35673</v>
      </c>
      <c r="I9" s="13">
        <v>0.65</v>
      </c>
      <c r="J9" s="34">
        <f>26464.9960575*1.05</f>
        <v>27788.245860375002</v>
      </c>
    </row>
    <row r="10" spans="1:10" x14ac:dyDescent="0.35">
      <c r="A10" s="13">
        <v>1</v>
      </c>
      <c r="B10" s="13">
        <v>1</v>
      </c>
      <c r="C10" s="13">
        <v>3</v>
      </c>
      <c r="D10" s="13">
        <v>1</v>
      </c>
      <c r="E10" s="13" t="s">
        <v>242</v>
      </c>
      <c r="F10" s="13" t="s">
        <v>262</v>
      </c>
      <c r="G10" s="20">
        <v>3</v>
      </c>
      <c r="H10" s="35">
        <v>17958</v>
      </c>
      <c r="I10" s="13">
        <v>0.65</v>
      </c>
      <c r="J10" s="34">
        <f>13322.636145*1.05</f>
        <v>13988.76795225</v>
      </c>
    </row>
    <row r="11" spans="1:10" x14ac:dyDescent="0.35">
      <c r="A11" s="13">
        <v>1</v>
      </c>
      <c r="B11" s="13">
        <v>1</v>
      </c>
      <c r="C11" s="13">
        <v>4</v>
      </c>
      <c r="D11" s="13">
        <v>1</v>
      </c>
      <c r="E11" s="13" t="s">
        <v>242</v>
      </c>
      <c r="F11" s="13" t="s">
        <v>262</v>
      </c>
      <c r="G11" s="20">
        <v>4</v>
      </c>
      <c r="H11" s="35">
        <v>8234</v>
      </c>
      <c r="I11" s="13">
        <v>0.65</v>
      </c>
      <c r="J11" s="34">
        <f>6108.619335*1.05</f>
        <v>6414.0503017500005</v>
      </c>
    </row>
    <row r="12" spans="1:10" x14ac:dyDescent="0.35">
      <c r="A12" s="277"/>
      <c r="B12" s="278"/>
      <c r="C12" s="278"/>
      <c r="D12" s="278"/>
      <c r="E12" s="278"/>
      <c r="F12" s="278"/>
      <c r="G12" s="278"/>
      <c r="H12" s="278"/>
      <c r="I12" s="278"/>
      <c r="J12" s="279"/>
    </row>
    <row r="13" spans="1:10" x14ac:dyDescent="0.35">
      <c r="A13" s="13">
        <v>2</v>
      </c>
      <c r="B13" s="13">
        <v>1</v>
      </c>
      <c r="C13" s="13">
        <v>1</v>
      </c>
      <c r="D13" s="13">
        <v>1</v>
      </c>
      <c r="E13" s="13" t="s">
        <v>244</v>
      </c>
      <c r="F13" s="13" t="s">
        <v>262</v>
      </c>
      <c r="G13" s="13">
        <v>1</v>
      </c>
      <c r="H13" s="35">
        <v>33265</v>
      </c>
      <c r="I13" s="13">
        <v>0.65</v>
      </c>
      <c r="J13" s="36">
        <f>24678.5550375*1.05</f>
        <v>25912.482789375001</v>
      </c>
    </row>
    <row r="14" spans="1:10" x14ac:dyDescent="0.35">
      <c r="A14" s="13">
        <v>2</v>
      </c>
      <c r="B14" s="13">
        <v>1</v>
      </c>
      <c r="C14" s="13">
        <v>2</v>
      </c>
      <c r="D14" s="13">
        <v>1</v>
      </c>
      <c r="E14" s="13" t="s">
        <v>244</v>
      </c>
      <c r="F14" s="13" t="s">
        <v>262</v>
      </c>
      <c r="G14" s="20">
        <v>2</v>
      </c>
      <c r="H14" s="35">
        <v>24971</v>
      </c>
      <c r="I14" s="13">
        <v>0.65</v>
      </c>
      <c r="J14" s="36">
        <f>18525.4230525*1.05</f>
        <v>19451.694205125001</v>
      </c>
    </row>
    <row r="15" spans="1:10" x14ac:dyDescent="0.35">
      <c r="A15" s="13">
        <v>2</v>
      </c>
      <c r="B15" s="13">
        <v>1</v>
      </c>
      <c r="C15" s="13">
        <v>3</v>
      </c>
      <c r="D15" s="13">
        <v>1</v>
      </c>
      <c r="E15" s="13" t="s">
        <v>244</v>
      </c>
      <c r="F15" s="13" t="s">
        <v>262</v>
      </c>
      <c r="G15" s="20">
        <v>3</v>
      </c>
      <c r="H15" s="35">
        <v>12570</v>
      </c>
      <c r="I15" s="13">
        <v>0.65</v>
      </c>
      <c r="J15" s="36">
        <f>9325.400175*1.05</f>
        <v>9791.6701837500004</v>
      </c>
    </row>
    <row r="16" spans="1:10" x14ac:dyDescent="0.35">
      <c r="A16" s="13">
        <v>2</v>
      </c>
      <c r="B16" s="13">
        <v>1</v>
      </c>
      <c r="C16" s="13">
        <v>4</v>
      </c>
      <c r="D16" s="13">
        <v>1</v>
      </c>
      <c r="E16" s="13" t="s">
        <v>244</v>
      </c>
      <c r="F16" s="13" t="s">
        <v>262</v>
      </c>
      <c r="G16" s="20">
        <v>4</v>
      </c>
      <c r="H16" s="35">
        <v>5764</v>
      </c>
      <c r="I16" s="13">
        <v>0.65</v>
      </c>
      <c r="J16" s="36">
        <f>4276.18191*1.05</f>
        <v>4489.9910055</v>
      </c>
    </row>
    <row r="17" spans="1:10" x14ac:dyDescent="0.35">
      <c r="A17" s="277" t="s">
        <v>245</v>
      </c>
      <c r="B17" s="278"/>
      <c r="C17" s="278"/>
      <c r="D17" s="278"/>
      <c r="E17" s="278"/>
      <c r="F17" s="278"/>
      <c r="G17" s="278"/>
      <c r="H17" s="278"/>
      <c r="I17" s="278"/>
      <c r="J17" s="279"/>
    </row>
    <row r="18" spans="1:10" x14ac:dyDescent="0.35">
      <c r="A18" s="13">
        <v>3</v>
      </c>
      <c r="B18" s="13">
        <v>1</v>
      </c>
      <c r="C18" s="13">
        <v>1</v>
      </c>
      <c r="D18" s="13">
        <v>1</v>
      </c>
      <c r="E18" s="20" t="s">
        <v>246</v>
      </c>
      <c r="F18" s="13" t="s">
        <v>262</v>
      </c>
      <c r="G18" s="20">
        <v>1</v>
      </c>
      <c r="H18" s="35">
        <v>20450</v>
      </c>
      <c r="I18" s="13">
        <v>0.65</v>
      </c>
      <c r="J18" s="36">
        <f>15171.394875*1.05</f>
        <v>15929.96461875</v>
      </c>
    </row>
    <row r="19" spans="1:10" x14ac:dyDescent="0.35">
      <c r="A19" s="13">
        <v>3</v>
      </c>
      <c r="B19" s="13">
        <v>1</v>
      </c>
      <c r="C19" s="13">
        <v>2</v>
      </c>
      <c r="D19" s="13">
        <v>1</v>
      </c>
      <c r="E19" s="20" t="s">
        <v>246</v>
      </c>
      <c r="F19" s="13" t="s">
        <v>262</v>
      </c>
      <c r="G19" s="20">
        <v>2</v>
      </c>
      <c r="H19" s="35">
        <v>17972</v>
      </c>
      <c r="I19" s="13">
        <v>0.65</v>
      </c>
      <c r="J19" s="36">
        <f>13333.02243*1.05</f>
        <v>13999.673551500002</v>
      </c>
    </row>
    <row r="20" spans="1:10" x14ac:dyDescent="0.35">
      <c r="A20" s="13">
        <v>3</v>
      </c>
      <c r="B20" s="13">
        <v>1</v>
      </c>
      <c r="C20" s="13">
        <v>3</v>
      </c>
      <c r="D20" s="13">
        <v>1</v>
      </c>
      <c r="E20" s="20" t="s">
        <v>246</v>
      </c>
      <c r="F20" s="13" t="s">
        <v>262</v>
      </c>
      <c r="G20" s="20">
        <v>3</v>
      </c>
      <c r="H20" s="35">
        <v>17972</v>
      </c>
      <c r="I20" s="13">
        <v>0.65</v>
      </c>
      <c r="J20" s="36">
        <f>13333.02243*1.05</f>
        <v>13999.673551500002</v>
      </c>
    </row>
    <row r="21" spans="1:10" x14ac:dyDescent="0.35">
      <c r="A21" s="13">
        <v>3</v>
      </c>
      <c r="B21" s="13">
        <v>1</v>
      </c>
      <c r="C21" s="13">
        <v>4</v>
      </c>
      <c r="D21" s="13">
        <v>1</v>
      </c>
      <c r="E21" s="20" t="s">
        <v>246</v>
      </c>
      <c r="F21" s="13" t="s">
        <v>262</v>
      </c>
      <c r="G21" s="20">
        <v>4</v>
      </c>
      <c r="H21" s="35">
        <v>17972</v>
      </c>
      <c r="I21" s="13">
        <v>0.65</v>
      </c>
      <c r="J21" s="36">
        <f>13333.02243*1.05</f>
        <v>13999.673551500002</v>
      </c>
    </row>
    <row r="22" spans="1:10" x14ac:dyDescent="0.35">
      <c r="A22" s="13">
        <v>3</v>
      </c>
      <c r="B22" s="13">
        <v>1</v>
      </c>
      <c r="C22" s="13">
        <v>5</v>
      </c>
      <c r="D22" s="13">
        <v>1</v>
      </c>
      <c r="E22" s="20" t="s">
        <v>246</v>
      </c>
      <c r="F22" s="13" t="s">
        <v>262</v>
      </c>
      <c r="G22" s="20">
        <v>5</v>
      </c>
      <c r="H22" s="35">
        <v>17972</v>
      </c>
      <c r="I22" s="13">
        <v>0.65</v>
      </c>
      <c r="J22" s="36">
        <f>13333.02243*1.05</f>
        <v>13999.673551500002</v>
      </c>
    </row>
    <row r="23" spans="1:10" x14ac:dyDescent="0.35">
      <c r="A23" s="13">
        <v>3</v>
      </c>
      <c r="B23" s="13">
        <v>1</v>
      </c>
      <c r="C23" s="13">
        <v>6</v>
      </c>
      <c r="D23" s="13">
        <v>1</v>
      </c>
      <c r="E23" s="20" t="s">
        <v>246</v>
      </c>
      <c r="F23" s="13" t="s">
        <v>262</v>
      </c>
      <c r="G23" s="20">
        <v>6</v>
      </c>
      <c r="H23" s="35">
        <v>17972</v>
      </c>
      <c r="I23" s="13">
        <v>0.65</v>
      </c>
      <c r="J23" s="36">
        <f>13333.02243*1.05</f>
        <v>13999.673551500002</v>
      </c>
    </row>
    <row r="24" spans="1:10" x14ac:dyDescent="0.35">
      <c r="A24" s="277" t="s">
        <v>245</v>
      </c>
      <c r="B24" s="278"/>
      <c r="C24" s="278"/>
      <c r="D24" s="278"/>
      <c r="E24" s="278"/>
      <c r="F24" s="278"/>
      <c r="G24" s="278"/>
      <c r="H24" s="278"/>
      <c r="I24" s="278"/>
      <c r="J24" s="279"/>
    </row>
    <row r="25" spans="1:10" x14ac:dyDescent="0.35">
      <c r="A25" s="13">
        <v>5</v>
      </c>
      <c r="B25" s="13">
        <v>1</v>
      </c>
      <c r="C25" s="13">
        <v>1</v>
      </c>
      <c r="D25" s="13">
        <v>1</v>
      </c>
      <c r="E25" s="20" t="s">
        <v>247</v>
      </c>
      <c r="F25" s="13" t="s">
        <v>262</v>
      </c>
      <c r="G25" s="20">
        <v>1</v>
      </c>
      <c r="H25" s="35">
        <v>60524</v>
      </c>
      <c r="I25" s="13">
        <v>0.65</v>
      </c>
      <c r="J25" s="36">
        <f>44901.39381*1.05</f>
        <v>47146.463500500002</v>
      </c>
    </row>
    <row r="26" spans="1:10" x14ac:dyDescent="0.35">
      <c r="A26" s="13">
        <v>5</v>
      </c>
      <c r="B26" s="13">
        <v>1</v>
      </c>
      <c r="C26" s="13">
        <v>2</v>
      </c>
      <c r="D26" s="13">
        <v>1</v>
      </c>
      <c r="E26" s="20" t="s">
        <v>247</v>
      </c>
      <c r="F26" s="13" t="s">
        <v>262</v>
      </c>
      <c r="G26" s="20">
        <v>2</v>
      </c>
      <c r="H26" s="36">
        <v>26063</v>
      </c>
      <c r="I26" s="13">
        <v>0.65</v>
      </c>
      <c r="J26" s="36">
        <f>19335.5532825*1.05</f>
        <v>20302.330946625003</v>
      </c>
    </row>
    <row r="27" spans="1:10" x14ac:dyDescent="0.35">
      <c r="A27" s="13">
        <v>5</v>
      </c>
      <c r="B27" s="13">
        <v>1</v>
      </c>
      <c r="C27" s="13">
        <v>3</v>
      </c>
      <c r="D27" s="13">
        <v>1</v>
      </c>
      <c r="E27" s="20" t="s">
        <v>247</v>
      </c>
      <c r="F27" s="13" t="s">
        <v>262</v>
      </c>
      <c r="G27" s="20">
        <v>3</v>
      </c>
      <c r="H27" s="36">
        <v>26265</v>
      </c>
      <c r="I27" s="13">
        <v>0.65</v>
      </c>
      <c r="J27" s="36">
        <f>19485.4125375*1.05</f>
        <v>20459.683164375001</v>
      </c>
    </row>
    <row r="28" spans="1:10" x14ac:dyDescent="0.35">
      <c r="A28" s="13">
        <v>5</v>
      </c>
      <c r="B28" s="13">
        <v>1</v>
      </c>
      <c r="C28" s="13">
        <v>4</v>
      </c>
      <c r="D28" s="13">
        <v>1</v>
      </c>
      <c r="E28" s="20" t="s">
        <v>247</v>
      </c>
      <c r="F28" s="13" t="s">
        <v>262</v>
      </c>
      <c r="G28" s="20">
        <v>4</v>
      </c>
      <c r="H28" s="36">
        <v>15759</v>
      </c>
      <c r="I28" s="13">
        <v>0.65</v>
      </c>
      <c r="J28" s="36">
        <f>11691.2475225*1.05</f>
        <v>12275.809898625001</v>
      </c>
    </row>
    <row r="29" spans="1:10" x14ac:dyDescent="0.35">
      <c r="A29" s="13">
        <v>5</v>
      </c>
      <c r="B29" s="13">
        <v>1</v>
      </c>
      <c r="C29" s="13">
        <v>5</v>
      </c>
      <c r="D29" s="13">
        <v>1</v>
      </c>
      <c r="E29" s="20" t="s">
        <v>247</v>
      </c>
      <c r="F29" s="13" t="s">
        <v>262</v>
      </c>
      <c r="G29" s="20">
        <v>5</v>
      </c>
      <c r="H29" s="36">
        <v>15759</v>
      </c>
      <c r="I29" s="13">
        <v>0.65</v>
      </c>
      <c r="J29" s="36">
        <f>11691.2475225*1.05</f>
        <v>12275.809898625001</v>
      </c>
    </row>
    <row r="30" spans="1:10" x14ac:dyDescent="0.35">
      <c r="A30" s="13">
        <v>5</v>
      </c>
      <c r="B30" s="13">
        <v>1</v>
      </c>
      <c r="C30" s="13">
        <v>6</v>
      </c>
      <c r="D30" s="13">
        <v>1</v>
      </c>
      <c r="E30" s="20" t="s">
        <v>247</v>
      </c>
      <c r="F30" s="13" t="s">
        <v>262</v>
      </c>
      <c r="G30" s="20">
        <v>6</v>
      </c>
      <c r="H30" s="36">
        <v>15759</v>
      </c>
      <c r="I30" s="13">
        <v>0.65</v>
      </c>
      <c r="J30" s="36">
        <f>11691.2475225*1.05</f>
        <v>12275.809898625001</v>
      </c>
    </row>
    <row r="31" spans="1:10" x14ac:dyDescent="0.35">
      <c r="A31" s="277" t="s">
        <v>248</v>
      </c>
      <c r="B31" s="278"/>
      <c r="C31" s="278"/>
      <c r="D31" s="278"/>
      <c r="E31" s="278"/>
      <c r="F31" s="278"/>
      <c r="G31" s="278"/>
      <c r="H31" s="278"/>
      <c r="I31" s="278"/>
      <c r="J31" s="279"/>
    </row>
    <row r="32" spans="1:10" x14ac:dyDescent="0.35">
      <c r="A32" s="13">
        <v>3</v>
      </c>
      <c r="B32" s="13">
        <v>1</v>
      </c>
      <c r="C32" s="13">
        <v>1</v>
      </c>
      <c r="D32" s="13">
        <v>1</v>
      </c>
      <c r="E32" s="20" t="s">
        <v>246</v>
      </c>
      <c r="F32" s="13" t="s">
        <v>262</v>
      </c>
      <c r="G32" s="20">
        <v>1</v>
      </c>
      <c r="H32" s="36">
        <v>20450</v>
      </c>
      <c r="I32" s="13">
        <v>0.65</v>
      </c>
      <c r="J32" s="36">
        <f t="shared" ref="J32:J37" si="0">15171.394875*1.05</f>
        <v>15929.96461875</v>
      </c>
    </row>
    <row r="33" spans="1:10" x14ac:dyDescent="0.35">
      <c r="A33" s="13">
        <v>3</v>
      </c>
      <c r="B33" s="13">
        <v>1</v>
      </c>
      <c r="C33" s="13">
        <v>2</v>
      </c>
      <c r="D33" s="13">
        <v>1</v>
      </c>
      <c r="E33" s="20" t="s">
        <v>246</v>
      </c>
      <c r="F33" s="13" t="s">
        <v>262</v>
      </c>
      <c r="G33" s="20">
        <v>2</v>
      </c>
      <c r="H33" s="36">
        <v>20450</v>
      </c>
      <c r="I33" s="13">
        <v>0.65</v>
      </c>
      <c r="J33" s="36">
        <f t="shared" si="0"/>
        <v>15929.96461875</v>
      </c>
    </row>
    <row r="34" spans="1:10" x14ac:dyDescent="0.35">
      <c r="A34" s="13">
        <v>3</v>
      </c>
      <c r="B34" s="13">
        <v>1</v>
      </c>
      <c r="C34" s="13">
        <v>3</v>
      </c>
      <c r="D34" s="13">
        <v>1</v>
      </c>
      <c r="E34" s="20" t="s">
        <v>246</v>
      </c>
      <c r="F34" s="13" t="s">
        <v>262</v>
      </c>
      <c r="G34" s="20">
        <v>3</v>
      </c>
      <c r="H34" s="36">
        <v>20450</v>
      </c>
      <c r="I34" s="13">
        <v>0.65</v>
      </c>
      <c r="J34" s="36">
        <f t="shared" si="0"/>
        <v>15929.96461875</v>
      </c>
    </row>
    <row r="35" spans="1:10" x14ac:dyDescent="0.35">
      <c r="A35" s="13">
        <v>3</v>
      </c>
      <c r="B35" s="13">
        <v>1</v>
      </c>
      <c r="C35" s="13">
        <v>4</v>
      </c>
      <c r="D35" s="13">
        <v>1</v>
      </c>
      <c r="E35" s="20" t="s">
        <v>246</v>
      </c>
      <c r="F35" s="13" t="s">
        <v>262</v>
      </c>
      <c r="G35" s="20">
        <v>4</v>
      </c>
      <c r="H35" s="36">
        <v>20450</v>
      </c>
      <c r="I35" s="13">
        <v>0.65</v>
      </c>
      <c r="J35" s="36">
        <f t="shared" si="0"/>
        <v>15929.96461875</v>
      </c>
    </row>
    <row r="36" spans="1:10" x14ac:dyDescent="0.35">
      <c r="A36" s="13">
        <v>3</v>
      </c>
      <c r="B36" s="13">
        <v>1</v>
      </c>
      <c r="C36" s="13">
        <v>5</v>
      </c>
      <c r="D36" s="13">
        <v>1</v>
      </c>
      <c r="E36" s="20" t="s">
        <v>246</v>
      </c>
      <c r="F36" s="13" t="s">
        <v>262</v>
      </c>
      <c r="G36" s="20">
        <v>5</v>
      </c>
      <c r="H36" s="36">
        <v>20450</v>
      </c>
      <c r="I36" s="13">
        <v>0.65</v>
      </c>
      <c r="J36" s="36">
        <f t="shared" si="0"/>
        <v>15929.96461875</v>
      </c>
    </row>
    <row r="37" spans="1:10" x14ac:dyDescent="0.35">
      <c r="A37" s="13">
        <v>3</v>
      </c>
      <c r="B37" s="13">
        <v>1</v>
      </c>
      <c r="C37" s="13">
        <v>6</v>
      </c>
      <c r="D37" s="13">
        <v>1</v>
      </c>
      <c r="E37" s="20" t="s">
        <v>246</v>
      </c>
      <c r="F37" s="13" t="s">
        <v>262</v>
      </c>
      <c r="G37" s="20">
        <v>6</v>
      </c>
      <c r="H37" s="36">
        <v>20450</v>
      </c>
      <c r="I37" s="13">
        <v>0.65</v>
      </c>
      <c r="J37" s="36">
        <f t="shared" si="0"/>
        <v>15929.96461875</v>
      </c>
    </row>
    <row r="38" spans="1:10" x14ac:dyDescent="0.35">
      <c r="A38" s="277" t="s">
        <v>248</v>
      </c>
      <c r="B38" s="278"/>
      <c r="C38" s="278"/>
      <c r="D38" s="278"/>
      <c r="E38" s="278"/>
      <c r="F38" s="278"/>
      <c r="G38" s="278"/>
      <c r="H38" s="278"/>
      <c r="I38" s="278"/>
      <c r="J38" s="279"/>
    </row>
    <row r="39" spans="1:10" x14ac:dyDescent="0.35">
      <c r="A39" s="13">
        <v>5</v>
      </c>
      <c r="B39" s="13">
        <v>1</v>
      </c>
      <c r="C39" s="13">
        <v>1</v>
      </c>
      <c r="D39" s="13">
        <v>1</v>
      </c>
      <c r="E39" s="20" t="s">
        <v>247</v>
      </c>
      <c r="F39" s="13" t="s">
        <v>262</v>
      </c>
      <c r="G39" s="20">
        <v>1</v>
      </c>
      <c r="H39" s="36">
        <v>56733</v>
      </c>
      <c r="I39" s="13">
        <v>0.65</v>
      </c>
      <c r="J39" s="36">
        <f>42088.9362075*1.05</f>
        <v>44193.383017875007</v>
      </c>
    </row>
    <row r="40" spans="1:10" x14ac:dyDescent="0.35">
      <c r="A40" s="13">
        <v>5</v>
      </c>
      <c r="B40" s="13">
        <v>1</v>
      </c>
      <c r="C40" s="13">
        <v>2</v>
      </c>
      <c r="D40" s="13">
        <v>1</v>
      </c>
      <c r="E40" s="20" t="s">
        <v>247</v>
      </c>
      <c r="F40" s="13" t="s">
        <v>262</v>
      </c>
      <c r="G40" s="20">
        <v>2</v>
      </c>
      <c r="H40" s="36">
        <v>22273</v>
      </c>
      <c r="I40" s="13">
        <v>0.65</v>
      </c>
      <c r="J40" s="36">
        <f>16523.8375575*1.05</f>
        <v>17350.029435375</v>
      </c>
    </row>
    <row r="41" spans="1:10" x14ac:dyDescent="0.35">
      <c r="A41" s="13">
        <v>5</v>
      </c>
      <c r="B41" s="13">
        <v>1</v>
      </c>
      <c r="C41" s="13">
        <v>3</v>
      </c>
      <c r="D41" s="13">
        <v>1</v>
      </c>
      <c r="E41" s="20" t="s">
        <v>247</v>
      </c>
      <c r="F41" s="13" t="s">
        <v>262</v>
      </c>
      <c r="G41" s="20">
        <v>3</v>
      </c>
      <c r="H41" s="36">
        <v>18385</v>
      </c>
      <c r="I41" s="13">
        <v>0.65</v>
      </c>
      <c r="J41" s="36">
        <f>13639.4178375*1.05</f>
        <v>14321.388729374999</v>
      </c>
    </row>
    <row r="42" spans="1:10" x14ac:dyDescent="0.35">
      <c r="A42" s="13">
        <v>5</v>
      </c>
      <c r="B42" s="13">
        <v>1</v>
      </c>
      <c r="C42" s="13">
        <v>4</v>
      </c>
      <c r="D42" s="13">
        <v>1</v>
      </c>
      <c r="E42" s="20" t="s">
        <v>247</v>
      </c>
      <c r="F42" s="13" t="s">
        <v>262</v>
      </c>
      <c r="G42" s="20">
        <v>4</v>
      </c>
      <c r="H42" s="36">
        <v>12607</v>
      </c>
      <c r="I42" s="13">
        <v>0.65</v>
      </c>
      <c r="J42" s="36">
        <f>9352.8496425*1.05</f>
        <v>9820.4921246249996</v>
      </c>
    </row>
    <row r="43" spans="1:10" x14ac:dyDescent="0.35">
      <c r="A43" s="13">
        <v>5</v>
      </c>
      <c r="B43" s="13">
        <v>1</v>
      </c>
      <c r="C43" s="13">
        <v>5</v>
      </c>
      <c r="D43" s="13">
        <v>1</v>
      </c>
      <c r="E43" s="20" t="s">
        <v>247</v>
      </c>
      <c r="F43" s="13" t="s">
        <v>262</v>
      </c>
      <c r="G43" s="20">
        <v>5</v>
      </c>
      <c r="H43" s="36">
        <v>12607</v>
      </c>
      <c r="I43" s="13">
        <v>0.65</v>
      </c>
      <c r="J43" s="36">
        <f>9352.8496425*1.05</f>
        <v>9820.4921246249996</v>
      </c>
    </row>
    <row r="44" spans="1:10" x14ac:dyDescent="0.35">
      <c r="A44" s="13">
        <v>5</v>
      </c>
      <c r="B44" s="13">
        <v>1</v>
      </c>
      <c r="C44" s="13">
        <v>6</v>
      </c>
      <c r="D44" s="13">
        <v>1</v>
      </c>
      <c r="E44" s="20" t="s">
        <v>247</v>
      </c>
      <c r="F44" s="13" t="s">
        <v>262</v>
      </c>
      <c r="G44" s="20">
        <v>6</v>
      </c>
      <c r="H44" s="36">
        <v>12607</v>
      </c>
      <c r="I44" s="13">
        <v>0.65</v>
      </c>
      <c r="J44" s="36">
        <f>9352.8496425*1.05</f>
        <v>9820.4921246249996</v>
      </c>
    </row>
    <row r="45" spans="1:10" x14ac:dyDescent="0.35">
      <c r="A45" s="107">
        <v>7</v>
      </c>
      <c r="B45" s="107">
        <v>1</v>
      </c>
      <c r="C45" s="107">
        <v>1</v>
      </c>
      <c r="D45" s="107">
        <v>1</v>
      </c>
      <c r="E45" s="20" t="s">
        <v>249</v>
      </c>
      <c r="F45" s="107" t="s">
        <v>262</v>
      </c>
      <c r="G45" s="20">
        <v>1</v>
      </c>
      <c r="H45" s="36">
        <v>6587</v>
      </c>
      <c r="I45" s="107">
        <v>0.65</v>
      </c>
      <c r="J45" s="36">
        <f>4886.7470925*1.05</f>
        <v>5131.0844471250002</v>
      </c>
    </row>
    <row r="46" spans="1:10" x14ac:dyDescent="0.35">
      <c r="A46" s="107">
        <v>7</v>
      </c>
      <c r="B46" s="107">
        <v>1</v>
      </c>
      <c r="C46" s="107">
        <v>2</v>
      </c>
      <c r="D46" s="107">
        <v>1</v>
      </c>
      <c r="E46" s="20" t="s">
        <v>249</v>
      </c>
      <c r="F46" s="107" t="s">
        <v>262</v>
      </c>
      <c r="G46" s="20">
        <v>2</v>
      </c>
      <c r="H46" s="36">
        <v>5270</v>
      </c>
      <c r="I46" s="107">
        <v>0.65</v>
      </c>
      <c r="J46" s="36">
        <f>3909.694425*1.05</f>
        <v>4105.1791462500005</v>
      </c>
    </row>
    <row r="47" spans="1:10" x14ac:dyDescent="0.35">
      <c r="A47" s="107">
        <v>7</v>
      </c>
      <c r="B47" s="107">
        <v>1</v>
      </c>
      <c r="C47" s="107">
        <v>3</v>
      </c>
      <c r="D47" s="107">
        <v>1</v>
      </c>
      <c r="E47" s="20" t="s">
        <v>249</v>
      </c>
      <c r="F47" s="107" t="s">
        <v>262</v>
      </c>
      <c r="G47" s="20">
        <v>3</v>
      </c>
      <c r="H47" s="36">
        <v>4216</v>
      </c>
      <c r="I47" s="107">
        <v>0.65</v>
      </c>
      <c r="J47" s="36">
        <f>3127.75554*1.05</f>
        <v>3284.1433170000005</v>
      </c>
    </row>
    <row r="48" spans="1:10" x14ac:dyDescent="0.35">
      <c r="A48" s="13">
        <v>7</v>
      </c>
      <c r="B48" s="13">
        <v>1</v>
      </c>
      <c r="C48" s="13">
        <v>4</v>
      </c>
      <c r="D48" s="13">
        <v>1</v>
      </c>
      <c r="E48" s="20" t="s">
        <v>249</v>
      </c>
      <c r="F48" s="13" t="s">
        <v>262</v>
      </c>
      <c r="G48" s="20">
        <v>4</v>
      </c>
      <c r="H48" s="36">
        <v>3373</v>
      </c>
      <c r="I48" s="13">
        <v>0.65</v>
      </c>
      <c r="J48" s="36">
        <f>2502.3528075*1.05</f>
        <v>2627.470447875</v>
      </c>
    </row>
    <row r="49" spans="1:10" x14ac:dyDescent="0.35">
      <c r="A49" s="277"/>
      <c r="B49" s="278"/>
      <c r="C49" s="278"/>
      <c r="D49" s="278"/>
      <c r="E49" s="278"/>
      <c r="F49" s="278"/>
      <c r="G49" s="278"/>
      <c r="H49" s="278"/>
      <c r="I49" s="278"/>
      <c r="J49" s="279"/>
    </row>
    <row r="50" spans="1:10" x14ac:dyDescent="0.35">
      <c r="A50" s="13">
        <v>8</v>
      </c>
      <c r="B50" s="13">
        <v>1</v>
      </c>
      <c r="C50" s="13">
        <v>1</v>
      </c>
      <c r="D50" s="13">
        <v>1</v>
      </c>
      <c r="E50" s="20" t="s">
        <v>250</v>
      </c>
      <c r="F50" s="13" t="s">
        <v>262</v>
      </c>
      <c r="G50" s="20">
        <v>1</v>
      </c>
      <c r="H50" s="36">
        <v>1702</v>
      </c>
      <c r="I50" s="13">
        <v>0.5</v>
      </c>
      <c r="J50" s="36">
        <f>971.28885*1.05</f>
        <v>1019.8532925000001</v>
      </c>
    </row>
    <row r="51" spans="1:10" x14ac:dyDescent="0.35">
      <c r="A51" s="13">
        <v>8</v>
      </c>
      <c r="B51" s="13">
        <v>1</v>
      </c>
      <c r="C51" s="13">
        <v>2</v>
      </c>
      <c r="D51" s="13">
        <v>1</v>
      </c>
      <c r="E51" s="20" t="s">
        <v>250</v>
      </c>
      <c r="F51" s="13" t="s">
        <v>262</v>
      </c>
      <c r="G51" s="20">
        <v>2</v>
      </c>
      <c r="H51" s="36">
        <v>1391</v>
      </c>
      <c r="I51" s="13">
        <v>0.5</v>
      </c>
      <c r="J51" s="36">
        <f>793.808925*1.05</f>
        <v>833.49937125000008</v>
      </c>
    </row>
    <row r="52" spans="1:10" x14ac:dyDescent="0.35">
      <c r="A52" s="13">
        <v>8</v>
      </c>
      <c r="B52" s="13">
        <v>1</v>
      </c>
      <c r="C52" s="13">
        <v>3</v>
      </c>
      <c r="D52" s="13">
        <v>1</v>
      </c>
      <c r="E52" s="20" t="s">
        <v>250</v>
      </c>
      <c r="F52" s="13" t="s">
        <v>262</v>
      </c>
      <c r="G52" s="20">
        <v>3</v>
      </c>
      <c r="H52" s="36">
        <v>1206</v>
      </c>
      <c r="I52" s="13">
        <v>0.5</v>
      </c>
      <c r="J52" s="36">
        <f>688.23405*1.05</f>
        <v>722.64575250000007</v>
      </c>
    </row>
    <row r="53" spans="1:10" x14ac:dyDescent="0.35">
      <c r="A53" s="37">
        <v>8</v>
      </c>
      <c r="B53" s="37">
        <v>1</v>
      </c>
      <c r="C53" s="37">
        <v>4</v>
      </c>
      <c r="D53" s="37">
        <v>1</v>
      </c>
      <c r="E53" s="50" t="s">
        <v>250</v>
      </c>
      <c r="F53" s="37" t="s">
        <v>262</v>
      </c>
      <c r="G53" s="50">
        <v>4</v>
      </c>
      <c r="H53" s="51">
        <v>428</v>
      </c>
      <c r="I53" s="37">
        <v>0.5</v>
      </c>
      <c r="J53" s="36">
        <f>244.2489*1.05</f>
        <v>256.46134499999999</v>
      </c>
    </row>
    <row r="54" spans="1:10" x14ac:dyDescent="0.35">
      <c r="A54" s="15"/>
      <c r="B54" s="297" t="s">
        <v>263</v>
      </c>
      <c r="C54" s="297"/>
      <c r="D54" s="297"/>
      <c r="E54" s="297"/>
      <c r="F54" s="297"/>
      <c r="G54" s="297"/>
      <c r="H54" s="297"/>
      <c r="I54" s="297"/>
      <c r="J54" s="298"/>
    </row>
    <row r="55" spans="1:10" x14ac:dyDescent="0.35">
      <c r="A55" s="30"/>
      <c r="B55" s="280" t="s">
        <v>264</v>
      </c>
      <c r="C55" s="280"/>
      <c r="D55" s="280"/>
      <c r="E55" s="280"/>
      <c r="F55" s="280"/>
      <c r="G55" s="280"/>
      <c r="H55" s="280"/>
      <c r="I55" s="280"/>
      <c r="J55" s="281"/>
    </row>
    <row r="56" spans="1:10" x14ac:dyDescent="0.35">
      <c r="A56" s="30"/>
      <c r="B56" s="280"/>
      <c r="C56" s="280"/>
      <c r="D56" s="280"/>
      <c r="E56" s="280"/>
      <c r="F56" s="280"/>
      <c r="G56" s="280"/>
      <c r="H56" s="280"/>
      <c r="I56" s="280"/>
      <c r="J56" s="281"/>
    </row>
    <row r="57" spans="1:10" x14ac:dyDescent="0.35">
      <c r="A57" s="11"/>
      <c r="B57" s="280" t="s">
        <v>253</v>
      </c>
      <c r="C57" s="280"/>
      <c r="D57" s="280"/>
      <c r="E57" s="280"/>
      <c r="F57" s="280"/>
      <c r="G57" s="280"/>
      <c r="H57" s="280"/>
      <c r="I57" s="280"/>
      <c r="J57" s="281"/>
    </row>
    <row r="58" spans="1:10" x14ac:dyDescent="0.35">
      <c r="A58" s="30"/>
      <c r="B58" s="280" t="s">
        <v>254</v>
      </c>
      <c r="C58" s="280"/>
      <c r="D58" s="280"/>
      <c r="E58" s="280"/>
      <c r="F58" s="280"/>
      <c r="G58" s="280"/>
      <c r="H58" s="280"/>
      <c r="I58" s="280"/>
      <c r="J58" s="281"/>
    </row>
    <row r="59" spans="1:10" x14ac:dyDescent="0.35">
      <c r="A59" s="30"/>
      <c r="B59" s="280" t="s">
        <v>255</v>
      </c>
      <c r="C59" s="280"/>
      <c r="D59" s="280"/>
      <c r="E59" s="280"/>
      <c r="F59" s="280"/>
      <c r="G59" s="280"/>
      <c r="H59" s="280"/>
      <c r="I59" s="280"/>
      <c r="J59" s="281"/>
    </row>
    <row r="60" spans="1:10" x14ac:dyDescent="0.35">
      <c r="A60" s="30"/>
      <c r="B60" s="12"/>
      <c r="C60" s="12"/>
      <c r="D60" s="12"/>
      <c r="E60" s="52"/>
      <c r="F60" s="52"/>
      <c r="G60" s="52"/>
      <c r="H60" s="53"/>
      <c r="I60" s="52"/>
      <c r="J60" s="14"/>
    </row>
    <row r="61" spans="1:10" x14ac:dyDescent="0.35">
      <c r="A61" s="11"/>
      <c r="B61" s="44" t="s">
        <v>294</v>
      </c>
      <c r="C61" s="44"/>
      <c r="D61" s="44"/>
      <c r="E61" s="44"/>
      <c r="F61" s="44"/>
      <c r="G61" s="44"/>
      <c r="H61" s="44"/>
      <c r="I61" s="44"/>
      <c r="J61" s="54" t="s">
        <v>257</v>
      </c>
    </row>
    <row r="62" spans="1:10" x14ac:dyDescent="0.35">
      <c r="A62" s="30"/>
      <c r="B62" s="44" t="s">
        <v>266</v>
      </c>
      <c r="C62" s="44"/>
      <c r="D62" s="44"/>
      <c r="E62" s="44"/>
      <c r="F62" s="44"/>
      <c r="G62" s="44"/>
      <c r="H62" s="44"/>
      <c r="I62" s="44"/>
      <c r="J62" s="54" t="s">
        <v>259</v>
      </c>
    </row>
    <row r="63" spans="1:10" x14ac:dyDescent="0.35">
      <c r="A63" s="30"/>
      <c r="B63" s="44" t="s">
        <v>267</v>
      </c>
      <c r="C63" s="44"/>
      <c r="D63" s="44"/>
      <c r="E63" s="44"/>
      <c r="F63" s="44"/>
      <c r="G63" s="44"/>
      <c r="H63" s="44"/>
      <c r="I63" s="44"/>
      <c r="J63" s="54" t="s">
        <v>261</v>
      </c>
    </row>
    <row r="64" spans="1:10" x14ac:dyDescent="0.35">
      <c r="A64" s="46"/>
      <c r="B64" s="55"/>
      <c r="C64" s="55"/>
      <c r="D64" s="55"/>
      <c r="E64" s="56"/>
      <c r="F64" s="56"/>
      <c r="G64" s="57"/>
      <c r="H64" s="58"/>
      <c r="I64" s="57"/>
      <c r="J64" s="59"/>
    </row>
  </sheetData>
  <mergeCells count="23">
    <mergeCell ref="B57:J57"/>
    <mergeCell ref="B58:J58"/>
    <mergeCell ref="B59:J59"/>
    <mergeCell ref="A49:J49"/>
    <mergeCell ref="B54:J54"/>
    <mergeCell ref="B55:J55"/>
    <mergeCell ref="B56:J56"/>
    <mergeCell ref="A38:J38"/>
    <mergeCell ref="A1:J1"/>
    <mergeCell ref="A2:J2"/>
    <mergeCell ref="A3:A6"/>
    <mergeCell ref="B3:B6"/>
    <mergeCell ref="C3:C6"/>
    <mergeCell ref="D3:D6"/>
    <mergeCell ref="E3:J3"/>
    <mergeCell ref="E4:J4"/>
    <mergeCell ref="E5:J5"/>
    <mergeCell ref="E6:J6"/>
    <mergeCell ref="A7:D7"/>
    <mergeCell ref="A12:J12"/>
    <mergeCell ref="A17:J17"/>
    <mergeCell ref="A24:J24"/>
    <mergeCell ref="A31:J31"/>
  </mergeCells>
  <pageMargins left="0.70866141732283472" right="0.70866141732283472" top="0.74803149606299213" bottom="0.74803149606299213" header="0.31496062992125984" footer="0.31496062992125984"/>
  <pageSetup scale="95" orientation="portrait" verticalDpi="0" r:id="rId1"/>
  <rowBreaks count="1" manualBreakCount="1">
    <brk id="44" max="9" man="1"/>
  </rowBreaks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C36FE4-78E0-49B9-B840-F346E0DE1798}">
  <dimension ref="A1:J64"/>
  <sheetViews>
    <sheetView view="pageBreakPreview" topLeftCell="A43" zoomScaleNormal="100" zoomScaleSheetLayoutView="100" workbookViewId="0">
      <selection sqref="A1:J1"/>
    </sheetView>
  </sheetViews>
  <sheetFormatPr baseColWidth="10" defaultRowHeight="14.5" x14ac:dyDescent="0.35"/>
  <cols>
    <col min="1" max="1" width="3.7265625" customWidth="1"/>
    <col min="2" max="2" width="4.7265625" customWidth="1"/>
    <col min="3" max="3" width="3.7265625" customWidth="1"/>
    <col min="4" max="4" width="3.6328125" customWidth="1"/>
    <col min="5" max="5" width="24.26953125" customWidth="1"/>
    <col min="7" max="7" width="9.36328125" customWidth="1"/>
    <col min="8" max="8" width="12.08984375" customWidth="1"/>
    <col min="9" max="9" width="9" customWidth="1"/>
    <col min="10" max="10" width="12" customWidth="1"/>
  </cols>
  <sheetData>
    <row r="1" spans="1:10" s="109" customFormat="1" ht="19" customHeight="1" x14ac:dyDescent="0.35">
      <c r="A1" s="193" t="s">
        <v>307</v>
      </c>
      <c r="B1" s="194"/>
      <c r="C1" s="194"/>
      <c r="D1" s="194"/>
      <c r="E1" s="194"/>
      <c r="F1" s="194"/>
      <c r="G1" s="195"/>
      <c r="H1" s="194"/>
      <c r="I1" s="194"/>
      <c r="J1" s="195"/>
    </row>
    <row r="2" spans="1:10" s="109" customFormat="1" ht="19" customHeight="1" thickBot="1" x14ac:dyDescent="0.4">
      <c r="A2" s="196" t="s">
        <v>135</v>
      </c>
      <c r="B2" s="197"/>
      <c r="C2" s="197"/>
      <c r="D2" s="197"/>
      <c r="E2" s="197"/>
      <c r="F2" s="197"/>
      <c r="G2" s="198"/>
      <c r="H2" s="197"/>
      <c r="I2" s="197"/>
      <c r="J2" s="198"/>
    </row>
    <row r="3" spans="1:10" ht="16.5" customHeight="1" x14ac:dyDescent="0.35">
      <c r="A3" s="299" t="s">
        <v>233</v>
      </c>
      <c r="B3" s="301" t="s">
        <v>234</v>
      </c>
      <c r="C3" s="303" t="s">
        <v>235</v>
      </c>
      <c r="D3" s="303" t="s">
        <v>155</v>
      </c>
      <c r="E3" s="304"/>
      <c r="F3" s="305"/>
      <c r="G3" s="305"/>
      <c r="H3" s="306"/>
      <c r="I3" s="306"/>
      <c r="J3" s="307"/>
    </row>
    <row r="4" spans="1:10" ht="17.5" customHeight="1" x14ac:dyDescent="0.35">
      <c r="A4" s="300"/>
      <c r="B4" s="302"/>
      <c r="C4" s="302"/>
      <c r="D4" s="302"/>
      <c r="E4" s="139" t="s">
        <v>236</v>
      </c>
      <c r="F4" s="141"/>
      <c r="G4" s="141"/>
      <c r="H4" s="141"/>
      <c r="I4" s="141"/>
      <c r="J4" s="274"/>
    </row>
    <row r="5" spans="1:10" ht="15.5" customHeight="1" x14ac:dyDescent="0.35">
      <c r="A5" s="300"/>
      <c r="B5" s="302"/>
      <c r="C5" s="302"/>
      <c r="D5" s="302"/>
      <c r="E5" s="139" t="s">
        <v>237</v>
      </c>
      <c r="F5" s="141"/>
      <c r="G5" s="141"/>
      <c r="H5" s="141"/>
      <c r="I5" s="141"/>
      <c r="J5" s="274"/>
    </row>
    <row r="6" spans="1:10" ht="17.5" customHeight="1" thickBot="1" x14ac:dyDescent="0.4">
      <c r="A6" s="300"/>
      <c r="B6" s="302"/>
      <c r="C6" s="302"/>
      <c r="D6" s="302"/>
      <c r="E6" s="308"/>
      <c r="F6" s="309"/>
      <c r="G6" s="309"/>
      <c r="H6" s="309"/>
      <c r="I6" s="309"/>
      <c r="J6" s="310"/>
    </row>
    <row r="7" spans="1:10" ht="38" thickBot="1" x14ac:dyDescent="0.4">
      <c r="A7" s="147" t="s">
        <v>161</v>
      </c>
      <c r="B7" s="148"/>
      <c r="C7" s="148"/>
      <c r="D7" s="148"/>
      <c r="E7" s="60" t="s">
        <v>233</v>
      </c>
      <c r="F7" s="60" t="s">
        <v>238</v>
      </c>
      <c r="G7" s="60" t="s">
        <v>235</v>
      </c>
      <c r="H7" s="61" t="s">
        <v>239</v>
      </c>
      <c r="I7" s="60" t="s">
        <v>240</v>
      </c>
      <c r="J7" s="9" t="s">
        <v>241</v>
      </c>
    </row>
    <row r="8" spans="1:10" x14ac:dyDescent="0.35">
      <c r="A8" s="10">
        <v>1</v>
      </c>
      <c r="B8" s="10">
        <v>2</v>
      </c>
      <c r="C8" s="10">
        <v>1</v>
      </c>
      <c r="D8" s="10">
        <v>1</v>
      </c>
      <c r="E8" s="10" t="s">
        <v>242</v>
      </c>
      <c r="F8" s="10" t="s">
        <v>268</v>
      </c>
      <c r="G8" s="62">
        <v>1</v>
      </c>
      <c r="H8" s="34">
        <v>47522</v>
      </c>
      <c r="I8" s="10">
        <v>0.65</v>
      </c>
      <c r="J8" s="34">
        <f>35255.502555*1.05</f>
        <v>37018.277682749998</v>
      </c>
    </row>
    <row r="9" spans="1:10" x14ac:dyDescent="0.35">
      <c r="A9" s="13">
        <v>1</v>
      </c>
      <c r="B9" s="13">
        <v>2</v>
      </c>
      <c r="C9" s="13">
        <v>2</v>
      </c>
      <c r="D9" s="13">
        <v>1</v>
      </c>
      <c r="E9" s="13" t="s">
        <v>242</v>
      </c>
      <c r="F9" s="13" t="s">
        <v>268</v>
      </c>
      <c r="G9" s="20">
        <v>2</v>
      </c>
      <c r="H9" s="36">
        <v>35673</v>
      </c>
      <c r="I9" s="13">
        <v>0.65</v>
      </c>
      <c r="J9" s="34">
        <f>26464.9960575*1.05</f>
        <v>27788.245860375002</v>
      </c>
    </row>
    <row r="10" spans="1:10" x14ac:dyDescent="0.35">
      <c r="A10" s="13">
        <v>1</v>
      </c>
      <c r="B10" s="13">
        <v>2</v>
      </c>
      <c r="C10" s="13">
        <v>3</v>
      </c>
      <c r="D10" s="13">
        <v>1</v>
      </c>
      <c r="E10" s="13" t="s">
        <v>242</v>
      </c>
      <c r="F10" s="13" t="s">
        <v>268</v>
      </c>
      <c r="G10" s="20">
        <v>39.950000000000003</v>
      </c>
      <c r="H10" s="36">
        <v>17958</v>
      </c>
      <c r="I10" s="13">
        <v>0.65</v>
      </c>
      <c r="J10" s="34">
        <f>13322.636145*1.05</f>
        <v>13988.76795225</v>
      </c>
    </row>
    <row r="11" spans="1:10" x14ac:dyDescent="0.35">
      <c r="A11" s="13">
        <v>1</v>
      </c>
      <c r="B11" s="13">
        <v>2</v>
      </c>
      <c r="C11" s="13">
        <v>4</v>
      </c>
      <c r="D11" s="13">
        <v>1</v>
      </c>
      <c r="E11" s="13" t="s">
        <v>242</v>
      </c>
      <c r="F11" s="13" t="s">
        <v>268</v>
      </c>
      <c r="G11" s="20">
        <v>4</v>
      </c>
      <c r="H11" s="36">
        <v>8234</v>
      </c>
      <c r="I11" s="13">
        <v>0.65</v>
      </c>
      <c r="J11" s="34">
        <f>6108.619335*1.05</f>
        <v>6414.0503017500005</v>
      </c>
    </row>
    <row r="12" spans="1:10" x14ac:dyDescent="0.35">
      <c r="A12" s="311"/>
      <c r="B12" s="312"/>
      <c r="C12" s="312"/>
      <c r="D12" s="312"/>
      <c r="E12" s="312"/>
      <c r="F12" s="312"/>
      <c r="G12" s="312"/>
      <c r="H12" s="312"/>
      <c r="I12" s="312"/>
      <c r="J12" s="313"/>
    </row>
    <row r="13" spans="1:10" x14ac:dyDescent="0.35">
      <c r="A13" s="13">
        <v>2</v>
      </c>
      <c r="B13" s="13">
        <v>2</v>
      </c>
      <c r="C13" s="13">
        <v>1</v>
      </c>
      <c r="D13" s="13">
        <v>1</v>
      </c>
      <c r="E13" s="13" t="s">
        <v>244</v>
      </c>
      <c r="F13" s="13" t="s">
        <v>268</v>
      </c>
      <c r="G13" s="13">
        <v>34.24</v>
      </c>
      <c r="H13" s="36">
        <v>33265</v>
      </c>
      <c r="I13" s="13">
        <v>0.65</v>
      </c>
      <c r="J13" s="36">
        <f>24678.5550375*1.05</f>
        <v>25912.482789375001</v>
      </c>
    </row>
    <row r="14" spans="1:10" x14ac:dyDescent="0.35">
      <c r="A14" s="13">
        <v>2</v>
      </c>
      <c r="B14" s="13">
        <v>2</v>
      </c>
      <c r="C14" s="13">
        <v>2</v>
      </c>
      <c r="D14" s="13">
        <v>1</v>
      </c>
      <c r="E14" s="13" t="s">
        <v>244</v>
      </c>
      <c r="F14" s="13" t="s">
        <v>268</v>
      </c>
      <c r="G14" s="20">
        <v>2</v>
      </c>
      <c r="H14" s="36">
        <v>24971</v>
      </c>
      <c r="I14" s="13">
        <v>0.65</v>
      </c>
      <c r="J14" s="36">
        <f>18525.4230525*1.05</f>
        <v>19451.694205125001</v>
      </c>
    </row>
    <row r="15" spans="1:10" x14ac:dyDescent="0.35">
      <c r="A15" s="13">
        <v>2</v>
      </c>
      <c r="B15" s="13">
        <v>2</v>
      </c>
      <c r="C15" s="13">
        <v>3</v>
      </c>
      <c r="D15" s="13">
        <v>1</v>
      </c>
      <c r="E15" s="13" t="s">
        <v>244</v>
      </c>
      <c r="F15" s="13" t="s">
        <v>268</v>
      </c>
      <c r="G15" s="20">
        <v>3</v>
      </c>
      <c r="H15" s="36">
        <v>12570</v>
      </c>
      <c r="I15" s="13">
        <v>0.65</v>
      </c>
      <c r="J15" s="36">
        <f>9325.400175*1.05</f>
        <v>9791.6701837500004</v>
      </c>
    </row>
    <row r="16" spans="1:10" x14ac:dyDescent="0.35">
      <c r="A16" s="13">
        <v>2</v>
      </c>
      <c r="B16" s="13">
        <v>2</v>
      </c>
      <c r="C16" s="13">
        <v>4</v>
      </c>
      <c r="D16" s="13">
        <v>1</v>
      </c>
      <c r="E16" s="13" t="s">
        <v>244</v>
      </c>
      <c r="F16" s="13" t="s">
        <v>268</v>
      </c>
      <c r="G16" s="20">
        <v>4</v>
      </c>
      <c r="H16" s="36">
        <v>5764</v>
      </c>
      <c r="I16" s="13">
        <v>0.65</v>
      </c>
      <c r="J16" s="36">
        <f>4276.18191*1.05</f>
        <v>4489.9910055</v>
      </c>
    </row>
    <row r="17" spans="1:10" x14ac:dyDescent="0.35">
      <c r="A17" s="166" t="s">
        <v>245</v>
      </c>
      <c r="B17" s="166"/>
      <c r="C17" s="166"/>
      <c r="D17" s="166"/>
      <c r="E17" s="166"/>
      <c r="F17" s="166"/>
      <c r="G17" s="166"/>
      <c r="H17" s="166"/>
      <c r="I17" s="166"/>
      <c r="J17" s="166"/>
    </row>
    <row r="18" spans="1:10" x14ac:dyDescent="0.35">
      <c r="A18" s="13">
        <v>3</v>
      </c>
      <c r="B18" s="13">
        <v>2</v>
      </c>
      <c r="C18" s="13">
        <v>1</v>
      </c>
      <c r="D18" s="13">
        <v>1</v>
      </c>
      <c r="E18" s="20" t="s">
        <v>246</v>
      </c>
      <c r="F18" s="13" t="s">
        <v>268</v>
      </c>
      <c r="G18" s="20">
        <v>1</v>
      </c>
      <c r="H18" s="36">
        <v>20450</v>
      </c>
      <c r="I18" s="13">
        <v>0.65</v>
      </c>
      <c r="J18" s="36">
        <f>15171.394875*1.05</f>
        <v>15929.96461875</v>
      </c>
    </row>
    <row r="19" spans="1:10" x14ac:dyDescent="0.35">
      <c r="A19" s="13">
        <v>3</v>
      </c>
      <c r="B19" s="13">
        <v>2</v>
      </c>
      <c r="C19" s="13">
        <v>2</v>
      </c>
      <c r="D19" s="13">
        <v>1</v>
      </c>
      <c r="E19" s="20" t="s">
        <v>246</v>
      </c>
      <c r="F19" s="13" t="s">
        <v>268</v>
      </c>
      <c r="G19" s="20">
        <v>2</v>
      </c>
      <c r="H19" s="36">
        <v>17972</v>
      </c>
      <c r="I19" s="13">
        <v>0.65</v>
      </c>
      <c r="J19" s="36">
        <f>13333.02243*1.05</f>
        <v>13999.673551500002</v>
      </c>
    </row>
    <row r="20" spans="1:10" x14ac:dyDescent="0.35">
      <c r="A20" s="13">
        <v>3</v>
      </c>
      <c r="B20" s="13">
        <v>2</v>
      </c>
      <c r="C20" s="13">
        <v>3</v>
      </c>
      <c r="D20" s="13">
        <v>1</v>
      </c>
      <c r="E20" s="20" t="s">
        <v>246</v>
      </c>
      <c r="F20" s="13" t="s">
        <v>268</v>
      </c>
      <c r="G20" s="20">
        <v>3</v>
      </c>
      <c r="H20" s="36">
        <v>17972</v>
      </c>
      <c r="I20" s="13">
        <v>0.65</v>
      </c>
      <c r="J20" s="36">
        <f>13333.02243*1.05</f>
        <v>13999.673551500002</v>
      </c>
    </row>
    <row r="21" spans="1:10" x14ac:dyDescent="0.35">
      <c r="A21" s="13">
        <v>3</v>
      </c>
      <c r="B21" s="13">
        <v>2</v>
      </c>
      <c r="C21" s="13">
        <v>4</v>
      </c>
      <c r="D21" s="13">
        <v>1</v>
      </c>
      <c r="E21" s="20" t="s">
        <v>246</v>
      </c>
      <c r="F21" s="13" t="s">
        <v>268</v>
      </c>
      <c r="G21" s="20">
        <v>4</v>
      </c>
      <c r="H21" s="36">
        <v>17972</v>
      </c>
      <c r="I21" s="13">
        <v>0.65</v>
      </c>
      <c r="J21" s="36">
        <v>13999.67</v>
      </c>
    </row>
    <row r="22" spans="1:10" x14ac:dyDescent="0.35">
      <c r="A22" s="13">
        <v>3</v>
      </c>
      <c r="B22" s="13">
        <v>2</v>
      </c>
      <c r="C22" s="13">
        <v>5</v>
      </c>
      <c r="D22" s="13">
        <v>1</v>
      </c>
      <c r="E22" s="20" t="s">
        <v>246</v>
      </c>
      <c r="F22" s="13" t="s">
        <v>268</v>
      </c>
      <c r="G22" s="20">
        <v>5</v>
      </c>
      <c r="H22" s="36">
        <v>17972</v>
      </c>
      <c r="I22" s="13">
        <v>0.65</v>
      </c>
      <c r="J22" s="36">
        <f>13333.02243*1.05</f>
        <v>13999.673551500002</v>
      </c>
    </row>
    <row r="23" spans="1:10" x14ac:dyDescent="0.35">
      <c r="A23" s="13">
        <v>3</v>
      </c>
      <c r="B23" s="13">
        <v>2</v>
      </c>
      <c r="C23" s="13">
        <v>6</v>
      </c>
      <c r="D23" s="13">
        <v>1</v>
      </c>
      <c r="E23" s="20" t="s">
        <v>246</v>
      </c>
      <c r="F23" s="13" t="s">
        <v>268</v>
      </c>
      <c r="G23" s="20">
        <v>6</v>
      </c>
      <c r="H23" s="36">
        <v>17972</v>
      </c>
      <c r="I23" s="13">
        <v>0.65</v>
      </c>
      <c r="J23" s="36">
        <f>13333.02243*1.05</f>
        <v>13999.673551500002</v>
      </c>
    </row>
    <row r="24" spans="1:10" x14ac:dyDescent="0.35">
      <c r="A24" s="166" t="s">
        <v>245</v>
      </c>
      <c r="B24" s="166"/>
      <c r="C24" s="166"/>
      <c r="D24" s="166"/>
      <c r="E24" s="166"/>
      <c r="F24" s="166"/>
      <c r="G24" s="166"/>
      <c r="H24" s="166"/>
      <c r="I24" s="166"/>
      <c r="J24" s="166"/>
    </row>
    <row r="25" spans="1:10" x14ac:dyDescent="0.35">
      <c r="A25" s="13">
        <v>5</v>
      </c>
      <c r="B25" s="13">
        <v>2</v>
      </c>
      <c r="C25" s="13">
        <v>1</v>
      </c>
      <c r="D25" s="13">
        <v>1</v>
      </c>
      <c r="E25" s="20" t="s">
        <v>247</v>
      </c>
      <c r="F25" s="13" t="s">
        <v>268</v>
      </c>
      <c r="G25" s="20">
        <v>1</v>
      </c>
      <c r="H25" s="36">
        <v>60524</v>
      </c>
      <c r="I25" s="13">
        <v>0.65</v>
      </c>
      <c r="J25" s="36">
        <f>44901.39381*1.05</f>
        <v>47146.463500500002</v>
      </c>
    </row>
    <row r="26" spans="1:10" x14ac:dyDescent="0.35">
      <c r="A26" s="13">
        <v>5</v>
      </c>
      <c r="B26" s="13">
        <v>2</v>
      </c>
      <c r="C26" s="13">
        <v>2</v>
      </c>
      <c r="D26" s="13">
        <v>1</v>
      </c>
      <c r="E26" s="20" t="s">
        <v>247</v>
      </c>
      <c r="F26" s="13" t="s">
        <v>268</v>
      </c>
      <c r="G26" s="20">
        <v>2</v>
      </c>
      <c r="H26" s="36">
        <v>26063</v>
      </c>
      <c r="I26" s="13">
        <v>0.65</v>
      </c>
      <c r="J26" s="36">
        <f>19335.5532825*1.05</f>
        <v>20302.330946625003</v>
      </c>
    </row>
    <row r="27" spans="1:10" x14ac:dyDescent="0.35">
      <c r="A27" s="13">
        <v>5</v>
      </c>
      <c r="B27" s="13">
        <v>2</v>
      </c>
      <c r="C27" s="13">
        <v>3</v>
      </c>
      <c r="D27" s="13">
        <v>1</v>
      </c>
      <c r="E27" s="20" t="s">
        <v>247</v>
      </c>
      <c r="F27" s="13" t="s">
        <v>268</v>
      </c>
      <c r="G27" s="20">
        <v>3</v>
      </c>
      <c r="H27" s="36">
        <v>26265</v>
      </c>
      <c r="I27" s="13">
        <v>0.65</v>
      </c>
      <c r="J27" s="36">
        <f>19485.4125375*1.05</f>
        <v>20459.683164375001</v>
      </c>
    </row>
    <row r="28" spans="1:10" x14ac:dyDescent="0.35">
      <c r="A28" s="13">
        <v>5</v>
      </c>
      <c r="B28" s="13">
        <v>2</v>
      </c>
      <c r="C28" s="13">
        <v>4</v>
      </c>
      <c r="D28" s="13">
        <v>1</v>
      </c>
      <c r="E28" s="20" t="s">
        <v>247</v>
      </c>
      <c r="F28" s="13" t="s">
        <v>268</v>
      </c>
      <c r="G28" s="20">
        <v>4</v>
      </c>
      <c r="H28" s="36">
        <v>15759</v>
      </c>
      <c r="I28" s="13">
        <v>0.65</v>
      </c>
      <c r="J28" s="36">
        <f>11691.2475225*1.05</f>
        <v>12275.809898625001</v>
      </c>
    </row>
    <row r="29" spans="1:10" x14ac:dyDescent="0.35">
      <c r="A29" s="13">
        <v>5</v>
      </c>
      <c r="B29" s="13">
        <v>2</v>
      </c>
      <c r="C29" s="13">
        <v>5</v>
      </c>
      <c r="D29" s="13">
        <v>1</v>
      </c>
      <c r="E29" s="20" t="s">
        <v>247</v>
      </c>
      <c r="F29" s="13" t="s">
        <v>268</v>
      </c>
      <c r="G29" s="20">
        <v>5</v>
      </c>
      <c r="H29" s="36">
        <v>15759</v>
      </c>
      <c r="I29" s="13">
        <v>0.65</v>
      </c>
      <c r="J29" s="36">
        <f>11691.2475225*1.05</f>
        <v>12275.809898625001</v>
      </c>
    </row>
    <row r="30" spans="1:10" x14ac:dyDescent="0.35">
      <c r="A30" s="13">
        <v>5</v>
      </c>
      <c r="B30" s="13">
        <v>2</v>
      </c>
      <c r="C30" s="13">
        <v>6</v>
      </c>
      <c r="D30" s="13">
        <v>1</v>
      </c>
      <c r="E30" s="20" t="s">
        <v>247</v>
      </c>
      <c r="F30" s="13" t="s">
        <v>268</v>
      </c>
      <c r="G30" s="20">
        <v>6</v>
      </c>
      <c r="H30" s="36">
        <v>15759</v>
      </c>
      <c r="I30" s="13">
        <v>0.65</v>
      </c>
      <c r="J30" s="36">
        <f>11691.2475225*1.05</f>
        <v>12275.809898625001</v>
      </c>
    </row>
    <row r="31" spans="1:10" x14ac:dyDescent="0.35">
      <c r="A31" s="166" t="s">
        <v>248</v>
      </c>
      <c r="B31" s="166"/>
      <c r="C31" s="166"/>
      <c r="D31" s="166"/>
      <c r="E31" s="166"/>
      <c r="F31" s="166"/>
      <c r="G31" s="166"/>
      <c r="H31" s="166"/>
      <c r="I31" s="166"/>
      <c r="J31" s="166"/>
    </row>
    <row r="32" spans="1:10" x14ac:dyDescent="0.35">
      <c r="A32" s="13">
        <v>3</v>
      </c>
      <c r="B32" s="13">
        <v>2</v>
      </c>
      <c r="C32" s="13">
        <v>1</v>
      </c>
      <c r="D32" s="13">
        <v>1</v>
      </c>
      <c r="E32" s="20" t="s">
        <v>246</v>
      </c>
      <c r="F32" s="13" t="s">
        <v>268</v>
      </c>
      <c r="G32" s="20">
        <v>1</v>
      </c>
      <c r="H32" s="36">
        <v>20450</v>
      </c>
      <c r="I32" s="13">
        <v>0.65</v>
      </c>
      <c r="J32" s="36">
        <f t="shared" ref="J32:J37" si="0">15171.394875*1.05</f>
        <v>15929.96461875</v>
      </c>
    </row>
    <row r="33" spans="1:10" x14ac:dyDescent="0.35">
      <c r="A33" s="13">
        <v>3</v>
      </c>
      <c r="B33" s="13">
        <v>2</v>
      </c>
      <c r="C33" s="13">
        <v>2</v>
      </c>
      <c r="D33" s="13">
        <v>1</v>
      </c>
      <c r="E33" s="20" t="s">
        <v>246</v>
      </c>
      <c r="F33" s="13" t="s">
        <v>268</v>
      </c>
      <c r="G33" s="20">
        <v>2</v>
      </c>
      <c r="H33" s="36">
        <v>20450</v>
      </c>
      <c r="I33" s="13">
        <v>0.65</v>
      </c>
      <c r="J33" s="36">
        <f t="shared" si="0"/>
        <v>15929.96461875</v>
      </c>
    </row>
    <row r="34" spans="1:10" x14ac:dyDescent="0.35">
      <c r="A34" s="13">
        <v>3</v>
      </c>
      <c r="B34" s="13">
        <v>2</v>
      </c>
      <c r="C34" s="13">
        <v>3</v>
      </c>
      <c r="D34" s="13">
        <v>1</v>
      </c>
      <c r="E34" s="20" t="s">
        <v>246</v>
      </c>
      <c r="F34" s="13" t="s">
        <v>268</v>
      </c>
      <c r="G34" s="20">
        <v>3</v>
      </c>
      <c r="H34" s="36">
        <v>20450</v>
      </c>
      <c r="I34" s="13">
        <v>0.65</v>
      </c>
      <c r="J34" s="36">
        <f t="shared" si="0"/>
        <v>15929.96461875</v>
      </c>
    </row>
    <row r="35" spans="1:10" x14ac:dyDescent="0.35">
      <c r="A35" s="13">
        <v>3</v>
      </c>
      <c r="B35" s="13">
        <v>2</v>
      </c>
      <c r="C35" s="13">
        <v>4</v>
      </c>
      <c r="D35" s="13">
        <v>1</v>
      </c>
      <c r="E35" s="20" t="s">
        <v>246</v>
      </c>
      <c r="F35" s="13" t="s">
        <v>268</v>
      </c>
      <c r="G35" s="20">
        <v>4</v>
      </c>
      <c r="H35" s="36">
        <v>20450</v>
      </c>
      <c r="I35" s="13">
        <v>0.65</v>
      </c>
      <c r="J35" s="36">
        <f t="shared" si="0"/>
        <v>15929.96461875</v>
      </c>
    </row>
    <row r="36" spans="1:10" x14ac:dyDescent="0.35">
      <c r="A36" s="13">
        <v>3</v>
      </c>
      <c r="B36" s="13">
        <v>2</v>
      </c>
      <c r="C36" s="13">
        <v>5</v>
      </c>
      <c r="D36" s="13">
        <v>1</v>
      </c>
      <c r="E36" s="20" t="s">
        <v>246</v>
      </c>
      <c r="F36" s="13" t="s">
        <v>268</v>
      </c>
      <c r="G36" s="20">
        <v>5</v>
      </c>
      <c r="H36" s="36">
        <v>20450</v>
      </c>
      <c r="I36" s="13">
        <v>0.65</v>
      </c>
      <c r="J36" s="36">
        <f t="shared" si="0"/>
        <v>15929.96461875</v>
      </c>
    </row>
    <row r="37" spans="1:10" x14ac:dyDescent="0.35">
      <c r="A37" s="13">
        <v>3</v>
      </c>
      <c r="B37" s="13">
        <v>2</v>
      </c>
      <c r="C37" s="13">
        <v>6</v>
      </c>
      <c r="D37" s="13">
        <v>1</v>
      </c>
      <c r="E37" s="20" t="s">
        <v>246</v>
      </c>
      <c r="F37" s="13" t="s">
        <v>268</v>
      </c>
      <c r="G37" s="20">
        <v>6</v>
      </c>
      <c r="H37" s="36">
        <v>20450</v>
      </c>
      <c r="I37" s="13">
        <v>0.65</v>
      </c>
      <c r="J37" s="36">
        <f t="shared" si="0"/>
        <v>15929.96461875</v>
      </c>
    </row>
    <row r="38" spans="1:10" x14ac:dyDescent="0.35">
      <c r="A38" s="166" t="s">
        <v>248</v>
      </c>
      <c r="B38" s="166"/>
      <c r="C38" s="166"/>
      <c r="D38" s="166"/>
      <c r="E38" s="166"/>
      <c r="F38" s="166"/>
      <c r="G38" s="166"/>
      <c r="H38" s="166"/>
      <c r="I38" s="166"/>
      <c r="J38" s="166"/>
    </row>
    <row r="39" spans="1:10" x14ac:dyDescent="0.35">
      <c r="A39" s="13">
        <v>5</v>
      </c>
      <c r="B39" s="13">
        <v>2</v>
      </c>
      <c r="C39" s="13">
        <v>1</v>
      </c>
      <c r="D39" s="13">
        <v>1</v>
      </c>
      <c r="E39" s="20" t="s">
        <v>247</v>
      </c>
      <c r="F39" s="13" t="s">
        <v>268</v>
      </c>
      <c r="G39" s="20">
        <v>1</v>
      </c>
      <c r="H39" s="36">
        <v>56733</v>
      </c>
      <c r="I39" s="13">
        <v>0.65</v>
      </c>
      <c r="J39" s="36">
        <f>42088.9362075*1.05</f>
        <v>44193.383017875007</v>
      </c>
    </row>
    <row r="40" spans="1:10" x14ac:dyDescent="0.35">
      <c r="A40" s="13">
        <v>5</v>
      </c>
      <c r="B40" s="13">
        <v>2</v>
      </c>
      <c r="C40" s="13">
        <v>2</v>
      </c>
      <c r="D40" s="13">
        <v>1</v>
      </c>
      <c r="E40" s="20" t="s">
        <v>247</v>
      </c>
      <c r="F40" s="13" t="s">
        <v>268</v>
      </c>
      <c r="G40" s="20">
        <v>2</v>
      </c>
      <c r="H40" s="36">
        <v>22273</v>
      </c>
      <c r="I40" s="13">
        <v>0.65</v>
      </c>
      <c r="J40" s="36">
        <f>16523.8375575*1.05</f>
        <v>17350.029435375</v>
      </c>
    </row>
    <row r="41" spans="1:10" x14ac:dyDescent="0.35">
      <c r="A41" s="13">
        <v>5</v>
      </c>
      <c r="B41" s="13">
        <v>2</v>
      </c>
      <c r="C41" s="13">
        <v>3</v>
      </c>
      <c r="D41" s="13">
        <v>1</v>
      </c>
      <c r="E41" s="20" t="s">
        <v>247</v>
      </c>
      <c r="F41" s="13" t="s">
        <v>268</v>
      </c>
      <c r="G41" s="20">
        <v>3</v>
      </c>
      <c r="H41" s="36">
        <v>18385</v>
      </c>
      <c r="I41" s="13">
        <v>0.65</v>
      </c>
      <c r="J41" s="36">
        <f>13639.4178375*1.05</f>
        <v>14321.388729374999</v>
      </c>
    </row>
    <row r="42" spans="1:10" x14ac:dyDescent="0.35">
      <c r="A42" s="13">
        <v>5</v>
      </c>
      <c r="B42" s="13">
        <v>2</v>
      </c>
      <c r="C42" s="13">
        <v>4</v>
      </c>
      <c r="D42" s="13">
        <v>1</v>
      </c>
      <c r="E42" s="20" t="s">
        <v>247</v>
      </c>
      <c r="F42" s="13" t="s">
        <v>268</v>
      </c>
      <c r="G42" s="20">
        <v>4</v>
      </c>
      <c r="H42" s="36">
        <v>12607</v>
      </c>
      <c r="I42" s="13">
        <v>0.65</v>
      </c>
      <c r="J42" s="36">
        <f>9352.8496425*1.05</f>
        <v>9820.4921246249996</v>
      </c>
    </row>
    <row r="43" spans="1:10" x14ac:dyDescent="0.35">
      <c r="A43" s="13">
        <v>5</v>
      </c>
      <c r="B43" s="13">
        <v>2</v>
      </c>
      <c r="C43" s="13">
        <v>5</v>
      </c>
      <c r="D43" s="13">
        <v>1</v>
      </c>
      <c r="E43" s="20" t="s">
        <v>247</v>
      </c>
      <c r="F43" s="13" t="s">
        <v>268</v>
      </c>
      <c r="G43" s="20">
        <v>5</v>
      </c>
      <c r="H43" s="36">
        <v>12607</v>
      </c>
      <c r="I43" s="13">
        <v>0.65</v>
      </c>
      <c r="J43" s="36">
        <f>9352.8496425*1.05</f>
        <v>9820.4921246249996</v>
      </c>
    </row>
    <row r="44" spans="1:10" x14ac:dyDescent="0.35">
      <c r="A44" s="13">
        <v>5</v>
      </c>
      <c r="B44" s="13">
        <v>2</v>
      </c>
      <c r="C44" s="13">
        <v>6</v>
      </c>
      <c r="D44" s="13">
        <v>1</v>
      </c>
      <c r="E44" s="20" t="s">
        <v>247</v>
      </c>
      <c r="F44" s="13" t="s">
        <v>268</v>
      </c>
      <c r="G44" s="20">
        <v>6</v>
      </c>
      <c r="H44" s="36">
        <v>12607</v>
      </c>
      <c r="I44" s="13">
        <v>0.65</v>
      </c>
      <c r="J44" s="36">
        <f>9352.8496425*1.05</f>
        <v>9820.4921246249996</v>
      </c>
    </row>
    <row r="45" spans="1:10" ht="8" customHeight="1" x14ac:dyDescent="0.35">
      <c r="A45" s="157"/>
      <c r="B45" s="157"/>
      <c r="C45" s="157"/>
      <c r="D45" s="157"/>
      <c r="E45" s="157"/>
      <c r="F45" s="157"/>
      <c r="G45" s="157"/>
      <c r="H45" s="157"/>
      <c r="I45" s="157"/>
      <c r="J45" s="157"/>
    </row>
    <row r="46" spans="1:10" x14ac:dyDescent="0.35">
      <c r="A46" s="13">
        <v>7</v>
      </c>
      <c r="B46" s="13">
        <v>2</v>
      </c>
      <c r="C46" s="13">
        <v>1</v>
      </c>
      <c r="D46" s="13">
        <v>1</v>
      </c>
      <c r="E46" s="20" t="s">
        <v>249</v>
      </c>
      <c r="F46" s="13" t="s">
        <v>268</v>
      </c>
      <c r="G46" s="20">
        <v>1</v>
      </c>
      <c r="H46" s="36">
        <v>6587</v>
      </c>
      <c r="I46" s="13">
        <v>0.65</v>
      </c>
      <c r="J46" s="36">
        <f>4886.7470925*1.05</f>
        <v>5131.0844471250002</v>
      </c>
    </row>
    <row r="47" spans="1:10" x14ac:dyDescent="0.35">
      <c r="A47" s="13">
        <v>7</v>
      </c>
      <c r="B47" s="13">
        <v>2</v>
      </c>
      <c r="C47" s="13">
        <v>2</v>
      </c>
      <c r="D47" s="13">
        <v>1</v>
      </c>
      <c r="E47" s="20" t="s">
        <v>249</v>
      </c>
      <c r="F47" s="13" t="s">
        <v>268</v>
      </c>
      <c r="G47" s="20">
        <v>2</v>
      </c>
      <c r="H47" s="36">
        <v>5270</v>
      </c>
      <c r="I47" s="13">
        <v>0.65</v>
      </c>
      <c r="J47" s="36">
        <f>3909.694425*1.05</f>
        <v>4105.1791462500005</v>
      </c>
    </row>
    <row r="48" spans="1:10" x14ac:dyDescent="0.35">
      <c r="A48" s="13">
        <v>7</v>
      </c>
      <c r="B48" s="13">
        <v>2</v>
      </c>
      <c r="C48" s="13">
        <v>3</v>
      </c>
      <c r="D48" s="13">
        <v>1</v>
      </c>
      <c r="E48" s="20" t="s">
        <v>249</v>
      </c>
      <c r="F48" s="13" t="s">
        <v>268</v>
      </c>
      <c r="G48" s="20">
        <v>3</v>
      </c>
      <c r="H48" s="36">
        <v>4216</v>
      </c>
      <c r="I48" s="13">
        <v>0.65</v>
      </c>
      <c r="J48" s="36">
        <f>3127.75554*1.05</f>
        <v>3284.1433170000005</v>
      </c>
    </row>
    <row r="49" spans="1:10" x14ac:dyDescent="0.35">
      <c r="A49" s="13">
        <v>7</v>
      </c>
      <c r="B49" s="13">
        <v>2</v>
      </c>
      <c r="C49" s="13">
        <v>4</v>
      </c>
      <c r="D49" s="13">
        <v>1</v>
      </c>
      <c r="E49" s="20" t="s">
        <v>249</v>
      </c>
      <c r="F49" s="13" t="s">
        <v>268</v>
      </c>
      <c r="G49" s="20">
        <v>4</v>
      </c>
      <c r="H49" s="36">
        <v>3373</v>
      </c>
      <c r="I49" s="13">
        <v>0.65</v>
      </c>
      <c r="J49" s="36">
        <f>2502.3528075*1.05</f>
        <v>2627.470447875</v>
      </c>
    </row>
    <row r="50" spans="1:10" x14ac:dyDescent="0.35">
      <c r="A50" s="277"/>
      <c r="B50" s="278"/>
      <c r="C50" s="278"/>
      <c r="D50" s="278"/>
      <c r="E50" s="278"/>
      <c r="F50" s="278"/>
      <c r="G50" s="278"/>
      <c r="H50" s="278"/>
      <c r="I50" s="278"/>
      <c r="J50" s="279"/>
    </row>
    <row r="51" spans="1:10" x14ac:dyDescent="0.35">
      <c r="A51" s="13">
        <v>8</v>
      </c>
      <c r="B51" s="13">
        <v>2</v>
      </c>
      <c r="C51" s="13">
        <v>1</v>
      </c>
      <c r="D51" s="13">
        <v>1</v>
      </c>
      <c r="E51" s="20" t="s">
        <v>250</v>
      </c>
      <c r="F51" s="13" t="s">
        <v>268</v>
      </c>
      <c r="G51" s="20">
        <v>1</v>
      </c>
      <c r="H51" s="36">
        <v>1702</v>
      </c>
      <c r="I51" s="13">
        <v>0.5</v>
      </c>
      <c r="J51" s="36">
        <f>971.28885*1.05</f>
        <v>1019.8532925000001</v>
      </c>
    </row>
    <row r="52" spans="1:10" x14ac:dyDescent="0.35">
      <c r="A52" s="13">
        <v>8</v>
      </c>
      <c r="B52" s="13">
        <v>2</v>
      </c>
      <c r="C52" s="13">
        <v>2</v>
      </c>
      <c r="D52" s="13">
        <v>1</v>
      </c>
      <c r="E52" s="20" t="s">
        <v>250</v>
      </c>
      <c r="F52" s="13" t="s">
        <v>268</v>
      </c>
      <c r="G52" s="20">
        <v>2</v>
      </c>
      <c r="H52" s="36">
        <v>1391</v>
      </c>
      <c r="I52" s="13">
        <v>0.5</v>
      </c>
      <c r="J52" s="36">
        <f>793.808925*1.05</f>
        <v>833.49937125000008</v>
      </c>
    </row>
    <row r="53" spans="1:10" x14ac:dyDescent="0.35">
      <c r="A53" s="13">
        <v>8</v>
      </c>
      <c r="B53" s="13">
        <v>2</v>
      </c>
      <c r="C53" s="13">
        <v>3</v>
      </c>
      <c r="D53" s="13">
        <v>1</v>
      </c>
      <c r="E53" s="20" t="s">
        <v>250</v>
      </c>
      <c r="F53" s="13" t="s">
        <v>268</v>
      </c>
      <c r="G53" s="20">
        <v>3</v>
      </c>
      <c r="H53" s="36">
        <v>1206</v>
      </c>
      <c r="I53" s="13">
        <v>0.5</v>
      </c>
      <c r="J53" s="36">
        <f>688.23405*1.05</f>
        <v>722.64575250000007</v>
      </c>
    </row>
    <row r="54" spans="1:10" x14ac:dyDescent="0.35">
      <c r="A54" s="13">
        <v>8</v>
      </c>
      <c r="B54" s="13">
        <v>2</v>
      </c>
      <c r="C54" s="13">
        <v>4</v>
      </c>
      <c r="D54" s="13">
        <v>1</v>
      </c>
      <c r="E54" s="20" t="s">
        <v>250</v>
      </c>
      <c r="F54" s="13" t="s">
        <v>268</v>
      </c>
      <c r="G54" s="20">
        <v>4</v>
      </c>
      <c r="H54" s="36">
        <v>428</v>
      </c>
      <c r="I54" s="13">
        <v>0.5</v>
      </c>
      <c r="J54" s="36">
        <f>244.2489*1.05</f>
        <v>256.46134499999999</v>
      </c>
    </row>
    <row r="55" spans="1:10" x14ac:dyDescent="0.35">
      <c r="A55" s="105"/>
      <c r="B55" s="297" t="s">
        <v>269</v>
      </c>
      <c r="C55" s="297"/>
      <c r="D55" s="297"/>
      <c r="E55" s="297"/>
      <c r="F55" s="297"/>
      <c r="G55" s="297"/>
      <c r="H55" s="297"/>
      <c r="I55" s="297"/>
      <c r="J55" s="298"/>
    </row>
    <row r="56" spans="1:10" x14ac:dyDescent="0.35">
      <c r="A56" s="106"/>
      <c r="B56" s="314" t="s">
        <v>264</v>
      </c>
      <c r="C56" s="314"/>
      <c r="D56" s="314"/>
      <c r="E56" s="314"/>
      <c r="F56" s="314"/>
      <c r="G56" s="314"/>
      <c r="H56" s="314"/>
      <c r="I56" s="314"/>
      <c r="J56" s="281"/>
    </row>
    <row r="57" spans="1:10" x14ac:dyDescent="0.35">
      <c r="A57" s="106"/>
      <c r="B57" s="314"/>
      <c r="C57" s="314"/>
      <c r="D57" s="314"/>
      <c r="E57" s="314"/>
      <c r="F57" s="314"/>
      <c r="G57" s="314"/>
      <c r="H57" s="314"/>
      <c r="I57" s="314"/>
      <c r="J57" s="281"/>
    </row>
    <row r="58" spans="1:10" x14ac:dyDescent="0.35">
      <c r="A58" s="103"/>
      <c r="B58" s="314" t="s">
        <v>253</v>
      </c>
      <c r="C58" s="314"/>
      <c r="D58" s="314"/>
      <c r="E58" s="314"/>
      <c r="F58" s="314"/>
      <c r="G58" s="314"/>
      <c r="H58" s="314"/>
      <c r="I58" s="314"/>
      <c r="J58" s="281"/>
    </row>
    <row r="59" spans="1:10" x14ac:dyDescent="0.35">
      <c r="A59" s="106"/>
      <c r="B59" s="314" t="s">
        <v>254</v>
      </c>
      <c r="C59" s="314"/>
      <c r="D59" s="314"/>
      <c r="E59" s="314"/>
      <c r="F59" s="314"/>
      <c r="G59" s="314"/>
      <c r="H59" s="314"/>
      <c r="I59" s="314"/>
      <c r="J59" s="281"/>
    </row>
    <row r="60" spans="1:10" x14ac:dyDescent="0.35">
      <c r="A60" s="106"/>
      <c r="B60" s="314" t="s">
        <v>270</v>
      </c>
      <c r="C60" s="314"/>
      <c r="D60" s="314"/>
      <c r="E60" s="314"/>
      <c r="F60" s="314"/>
      <c r="G60" s="314"/>
      <c r="H60" s="314"/>
      <c r="I60" s="314"/>
      <c r="J60" s="281"/>
    </row>
    <row r="61" spans="1:10" x14ac:dyDescent="0.35">
      <c r="A61" s="106"/>
      <c r="B61" s="113"/>
      <c r="C61" s="113"/>
      <c r="D61" s="113"/>
      <c r="E61" s="114"/>
      <c r="F61" s="114"/>
      <c r="G61" s="114"/>
      <c r="H61" s="115"/>
      <c r="I61" s="114"/>
      <c r="J61" s="104"/>
    </row>
    <row r="62" spans="1:10" x14ac:dyDescent="0.35">
      <c r="A62" s="103"/>
      <c r="B62" s="116" t="s">
        <v>265</v>
      </c>
      <c r="C62" s="116"/>
      <c r="D62" s="116"/>
      <c r="E62" s="116"/>
      <c r="F62" s="116"/>
      <c r="G62" s="116"/>
      <c r="H62" s="116"/>
      <c r="I62" s="116"/>
      <c r="J62" s="54" t="s">
        <v>257</v>
      </c>
    </row>
    <row r="63" spans="1:10" x14ac:dyDescent="0.35">
      <c r="A63" s="106"/>
      <c r="B63" s="116" t="s">
        <v>266</v>
      </c>
      <c r="C63" s="116"/>
      <c r="D63" s="116"/>
      <c r="E63" s="116"/>
      <c r="F63" s="116"/>
      <c r="G63" s="116"/>
      <c r="H63" s="116"/>
      <c r="I63" s="116"/>
      <c r="J63" s="54" t="s">
        <v>259</v>
      </c>
    </row>
    <row r="64" spans="1:10" x14ac:dyDescent="0.35">
      <c r="A64" s="46"/>
      <c r="B64" s="47" t="s">
        <v>267</v>
      </c>
      <c r="C64" s="47"/>
      <c r="D64" s="47"/>
      <c r="E64" s="47"/>
      <c r="F64" s="47"/>
      <c r="G64" s="47"/>
      <c r="H64" s="47"/>
      <c r="I64" s="47"/>
      <c r="J64" s="117" t="s">
        <v>261</v>
      </c>
    </row>
  </sheetData>
  <mergeCells count="24">
    <mergeCell ref="A24:J24"/>
    <mergeCell ref="B58:J58"/>
    <mergeCell ref="B59:J59"/>
    <mergeCell ref="B60:J60"/>
    <mergeCell ref="A50:J50"/>
    <mergeCell ref="B55:J55"/>
    <mergeCell ref="B56:J56"/>
    <mergeCell ref="B57:J57"/>
    <mergeCell ref="A31:J31"/>
    <mergeCell ref="A45:J45"/>
    <mergeCell ref="A38:J38"/>
    <mergeCell ref="A1:J1"/>
    <mergeCell ref="A2:J2"/>
    <mergeCell ref="A3:A6"/>
    <mergeCell ref="B3:B6"/>
    <mergeCell ref="C3:C6"/>
    <mergeCell ref="D3:D6"/>
    <mergeCell ref="E3:J3"/>
    <mergeCell ref="E4:J4"/>
    <mergeCell ref="E5:J5"/>
    <mergeCell ref="E6:J6"/>
    <mergeCell ref="A7:D7"/>
    <mergeCell ref="A12:J12"/>
    <mergeCell ref="A17:J17"/>
  </mergeCells>
  <pageMargins left="0.70866141732283472" right="0.70866141732283472" top="0.74803149606299213" bottom="0.74803149606299213" header="0.31496062992125984" footer="0.31496062992125984"/>
  <pageSetup scale="95" orientation="portrait" verticalDpi="0" r:id="rId1"/>
  <rowBreaks count="1" manualBreakCount="1">
    <brk id="44" max="9" man="1"/>
  </rowBreaks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8C9CB3-3D16-4B01-8358-FF1B6DD403D2}">
  <dimension ref="A1:H10"/>
  <sheetViews>
    <sheetView view="pageBreakPreview" zoomScaleNormal="100" zoomScaleSheetLayoutView="100" workbookViewId="0">
      <selection sqref="A1:G1"/>
    </sheetView>
  </sheetViews>
  <sheetFormatPr baseColWidth="10" defaultRowHeight="14.5" x14ac:dyDescent="0.35"/>
  <cols>
    <col min="1" max="1" width="8.36328125" customWidth="1"/>
    <col min="7" max="7" width="9.453125" customWidth="1"/>
    <col min="8" max="8" width="15.26953125" customWidth="1"/>
  </cols>
  <sheetData>
    <row r="1" spans="1:8" s="109" customFormat="1" ht="19.5" customHeight="1" x14ac:dyDescent="0.35">
      <c r="A1" s="179" t="s">
        <v>307</v>
      </c>
      <c r="B1" s="180"/>
      <c r="C1" s="180"/>
      <c r="D1" s="180"/>
      <c r="E1" s="180"/>
      <c r="F1" s="180"/>
      <c r="G1" s="181"/>
      <c r="H1" s="181"/>
    </row>
    <row r="2" spans="1:8" s="109" customFormat="1" ht="19.5" customHeight="1" thickBot="1" x14ac:dyDescent="0.4">
      <c r="A2" s="182" t="s">
        <v>135</v>
      </c>
      <c r="B2" s="183"/>
      <c r="C2" s="183"/>
      <c r="D2" s="183"/>
      <c r="E2" s="183"/>
      <c r="F2" s="183"/>
      <c r="G2" s="184"/>
      <c r="H2" s="184"/>
    </row>
    <row r="3" spans="1:8" s="109" customFormat="1" ht="19.5" customHeight="1" thickBot="1" x14ac:dyDescent="0.4">
      <c r="A3" s="318" t="s">
        <v>271</v>
      </c>
      <c r="B3" s="319"/>
      <c r="C3" s="319"/>
      <c r="D3" s="319"/>
      <c r="E3" s="319"/>
      <c r="F3" s="319"/>
      <c r="G3" s="319"/>
      <c r="H3" s="320"/>
    </row>
    <row r="4" spans="1:8" ht="15" thickBot="1" x14ac:dyDescent="0.4">
      <c r="A4" s="49" t="s">
        <v>272</v>
      </c>
      <c r="B4" s="295" t="s">
        <v>232</v>
      </c>
      <c r="C4" s="144"/>
      <c r="D4" s="144"/>
      <c r="E4" s="144"/>
      <c r="F4" s="151"/>
      <c r="G4" s="7" t="s">
        <v>0</v>
      </c>
      <c r="H4" s="9" t="s">
        <v>273</v>
      </c>
    </row>
    <row r="5" spans="1:8" ht="81" customHeight="1" x14ac:dyDescent="0.35">
      <c r="A5" s="10">
        <v>1</v>
      </c>
      <c r="B5" s="321" t="s">
        <v>274</v>
      </c>
      <c r="C5" s="322"/>
      <c r="D5" s="322"/>
      <c r="E5" s="322"/>
      <c r="F5" s="323"/>
      <c r="G5" s="69" t="s">
        <v>275</v>
      </c>
      <c r="H5" s="71">
        <f>159789*1.05</f>
        <v>167778.45</v>
      </c>
    </row>
    <row r="6" spans="1:8" ht="75" customHeight="1" x14ac:dyDescent="0.35">
      <c r="A6" s="13">
        <v>2</v>
      </c>
      <c r="B6" s="315" t="s">
        <v>276</v>
      </c>
      <c r="C6" s="316"/>
      <c r="D6" s="316"/>
      <c r="E6" s="316"/>
      <c r="F6" s="317"/>
      <c r="G6" s="70">
        <v>45.65</v>
      </c>
      <c r="H6" s="72">
        <f>890253*1.05</f>
        <v>934765.65</v>
      </c>
    </row>
    <row r="7" spans="1:8" ht="85.9" customHeight="1" x14ac:dyDescent="0.35">
      <c r="A7" s="13">
        <v>3</v>
      </c>
      <c r="B7" s="315" t="s">
        <v>277</v>
      </c>
      <c r="C7" s="316"/>
      <c r="D7" s="316"/>
      <c r="E7" s="316"/>
      <c r="F7" s="317"/>
      <c r="G7" s="70" t="s">
        <v>275</v>
      </c>
      <c r="H7" s="72">
        <f>890253*1.05</f>
        <v>934765.65</v>
      </c>
    </row>
    <row r="8" spans="1:8" ht="57" customHeight="1" x14ac:dyDescent="0.35">
      <c r="A8" s="13">
        <v>4</v>
      </c>
      <c r="B8" s="315" t="s">
        <v>278</v>
      </c>
      <c r="C8" s="316"/>
      <c r="D8" s="316"/>
      <c r="E8" s="316"/>
      <c r="F8" s="317"/>
      <c r="G8" s="70" t="s">
        <v>279</v>
      </c>
      <c r="H8" s="72">
        <f>135.66*1.05</f>
        <v>142.44300000000001</v>
      </c>
    </row>
    <row r="9" spans="1:8" ht="57.65" customHeight="1" x14ac:dyDescent="0.35">
      <c r="A9" s="13">
        <v>5</v>
      </c>
      <c r="B9" s="315" t="s">
        <v>280</v>
      </c>
      <c r="C9" s="316"/>
      <c r="D9" s="316"/>
      <c r="E9" s="316"/>
      <c r="F9" s="317"/>
      <c r="G9" s="70" t="s">
        <v>279</v>
      </c>
      <c r="H9" s="72">
        <f>135.66*1.05</f>
        <v>142.44300000000001</v>
      </c>
    </row>
    <row r="10" spans="1:8" ht="67.150000000000006" customHeight="1" x14ac:dyDescent="0.35">
      <c r="A10" s="63">
        <v>6</v>
      </c>
      <c r="B10" s="315" t="s">
        <v>281</v>
      </c>
      <c r="C10" s="316"/>
      <c r="D10" s="316"/>
      <c r="E10" s="316"/>
      <c r="F10" s="317"/>
      <c r="G10" s="70" t="s">
        <v>279</v>
      </c>
      <c r="H10" s="72">
        <f>0.76*1.05</f>
        <v>0.79800000000000004</v>
      </c>
    </row>
  </sheetData>
  <mergeCells count="10">
    <mergeCell ref="B7:F7"/>
    <mergeCell ref="B8:F8"/>
    <mergeCell ref="B9:F9"/>
    <mergeCell ref="B10:F10"/>
    <mergeCell ref="A1:H1"/>
    <mergeCell ref="A2:H2"/>
    <mergeCell ref="A3:H3"/>
    <mergeCell ref="B4:F4"/>
    <mergeCell ref="B5:F5"/>
    <mergeCell ref="B6:F6"/>
  </mergeCells>
  <pageMargins left="0.7" right="0.7" top="0.75" bottom="0.75" header="0.3" footer="0.3"/>
  <pageSetup orientation="portrait" verticalDpi="0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C20CB85-6999-47D1-92DA-8ADAEAA1A224}">
  <dimension ref="A1:F55"/>
  <sheetViews>
    <sheetView view="pageBreakPreview" zoomScale="80" zoomScaleNormal="100" zoomScaleSheetLayoutView="80" workbookViewId="0">
      <selection sqref="A1:G1"/>
    </sheetView>
  </sheetViews>
  <sheetFormatPr baseColWidth="10" defaultRowHeight="14.5" x14ac:dyDescent="0.35"/>
  <cols>
    <col min="1" max="1" width="11.453125" customWidth="1"/>
    <col min="2" max="2" width="13.6328125" customWidth="1"/>
    <col min="3" max="3" width="13.81640625" customWidth="1"/>
    <col min="4" max="4" width="16" customWidth="1"/>
    <col min="5" max="5" width="18.26953125" customWidth="1"/>
    <col min="6" max="6" width="19.26953125" customWidth="1"/>
  </cols>
  <sheetData>
    <row r="1" spans="1:6" ht="19.5" customHeight="1" x14ac:dyDescent="0.35">
      <c r="A1" s="193" t="s">
        <v>307</v>
      </c>
      <c r="B1" s="324"/>
      <c r="C1" s="324"/>
      <c r="D1" s="324"/>
      <c r="E1" s="324"/>
      <c r="F1" s="325"/>
    </row>
    <row r="2" spans="1:6" ht="19.5" customHeight="1" thickBot="1" x14ac:dyDescent="0.4">
      <c r="A2" s="196" t="s">
        <v>135</v>
      </c>
      <c r="B2" s="197"/>
      <c r="C2" s="197"/>
      <c r="D2" s="197"/>
      <c r="E2" s="197"/>
      <c r="F2" s="198"/>
    </row>
    <row r="3" spans="1:6" ht="19.5" customHeight="1" thickBot="1" x14ac:dyDescent="0.4">
      <c r="A3" s="196" t="s">
        <v>282</v>
      </c>
      <c r="B3" s="197"/>
      <c r="C3" s="197"/>
      <c r="D3" s="197"/>
      <c r="E3" s="197"/>
      <c r="F3" s="198"/>
    </row>
    <row r="4" spans="1:6" ht="15" thickBot="1" x14ac:dyDescent="0.4">
      <c r="A4" s="64" t="s">
        <v>283</v>
      </c>
      <c r="B4" s="64" t="s">
        <v>284</v>
      </c>
      <c r="C4" s="64" t="s">
        <v>178</v>
      </c>
      <c r="D4" s="64" t="s">
        <v>285</v>
      </c>
      <c r="E4" s="64" t="s">
        <v>286</v>
      </c>
      <c r="F4" s="64" t="s">
        <v>287</v>
      </c>
    </row>
    <row r="5" spans="1:6" x14ac:dyDescent="0.35">
      <c r="A5" s="65">
        <v>0</v>
      </c>
      <c r="B5" s="65">
        <v>1</v>
      </c>
      <c r="C5" s="65">
        <v>0.99219999999999997</v>
      </c>
      <c r="D5" s="65">
        <v>0.99319999999999997</v>
      </c>
      <c r="E5" s="66">
        <v>0.99399999999999999</v>
      </c>
      <c r="F5" s="66">
        <v>0.66800000000000004</v>
      </c>
    </row>
    <row r="6" spans="1:6" x14ac:dyDescent="0.35">
      <c r="A6" s="67">
        <v>1</v>
      </c>
      <c r="B6" s="67">
        <v>0.99460000000000004</v>
      </c>
      <c r="C6" s="67">
        <v>0.96989999999999998</v>
      </c>
      <c r="D6" s="67">
        <v>0.94220000000000004</v>
      </c>
      <c r="E6" s="68">
        <v>0.81479999999999997</v>
      </c>
      <c r="F6" s="68">
        <v>0.66459999999999997</v>
      </c>
    </row>
    <row r="7" spans="1:6" x14ac:dyDescent="0.35">
      <c r="A7" s="67">
        <v>2</v>
      </c>
      <c r="B7" s="67">
        <v>0.98950000000000005</v>
      </c>
      <c r="C7" s="67">
        <v>0.96489999999999998</v>
      </c>
      <c r="D7" s="67">
        <v>0.93730000000000002</v>
      </c>
      <c r="E7" s="67">
        <v>0.81059999999999999</v>
      </c>
      <c r="F7" s="67">
        <v>0.66110000000000002</v>
      </c>
    </row>
    <row r="8" spans="1:6" x14ac:dyDescent="0.35">
      <c r="A8" s="67">
        <v>3</v>
      </c>
      <c r="B8" s="67">
        <v>0.98429999999999995</v>
      </c>
      <c r="C8" s="67">
        <v>0.9597</v>
      </c>
      <c r="D8" s="67">
        <v>0.93230000000000002</v>
      </c>
      <c r="E8" s="67">
        <v>0.80630000000000002</v>
      </c>
      <c r="F8" s="67">
        <v>0.65769999999999995</v>
      </c>
    </row>
    <row r="9" spans="1:6" x14ac:dyDescent="0.35">
      <c r="A9" s="67">
        <v>4</v>
      </c>
      <c r="B9" s="67">
        <v>0.97889999999999999</v>
      </c>
      <c r="C9" s="67">
        <v>0.95450000000000002</v>
      </c>
      <c r="D9" s="67">
        <v>0.92249999999999999</v>
      </c>
      <c r="E9" s="68">
        <v>0.80200000000000005</v>
      </c>
      <c r="F9" s="67">
        <v>0.65410000000000001</v>
      </c>
    </row>
    <row r="10" spans="1:6" x14ac:dyDescent="0.35">
      <c r="A10" s="67">
        <v>5</v>
      </c>
      <c r="B10" s="67">
        <v>0.97340000000000004</v>
      </c>
      <c r="C10" s="67">
        <v>0.94920000000000004</v>
      </c>
      <c r="D10" s="67">
        <v>0.92210000000000003</v>
      </c>
      <c r="E10" s="67">
        <v>0.79749999999999999</v>
      </c>
      <c r="F10" s="67">
        <v>0.65049999999999997</v>
      </c>
    </row>
    <row r="11" spans="1:6" x14ac:dyDescent="0.35">
      <c r="A11" s="67">
        <v>6</v>
      </c>
      <c r="B11" s="67">
        <v>0.97789999999999999</v>
      </c>
      <c r="C11" s="67">
        <v>0.94379999999999997</v>
      </c>
      <c r="D11" s="68">
        <v>0.91679999999999995</v>
      </c>
      <c r="E11" s="68">
        <v>0.79300000000000004</v>
      </c>
      <c r="F11" s="67">
        <v>0.64680000000000004</v>
      </c>
    </row>
    <row r="12" spans="1:6" x14ac:dyDescent="0.35">
      <c r="A12" s="67">
        <v>7</v>
      </c>
      <c r="B12" s="67">
        <v>0.96220000000000006</v>
      </c>
      <c r="C12" s="67">
        <v>0.93830000000000002</v>
      </c>
      <c r="D12" s="68">
        <v>0.91149999999999998</v>
      </c>
      <c r="E12" s="67">
        <v>0.7883</v>
      </c>
      <c r="F12" s="68">
        <v>0.64300000000000002</v>
      </c>
    </row>
    <row r="13" spans="1:6" x14ac:dyDescent="0.35">
      <c r="A13" s="67">
        <v>8</v>
      </c>
      <c r="B13" s="67">
        <v>0.95650000000000002</v>
      </c>
      <c r="C13" s="67">
        <v>0.93269999999999997</v>
      </c>
      <c r="D13" s="68">
        <v>0.90600000000000003</v>
      </c>
      <c r="E13" s="67">
        <v>0.78359999999999996</v>
      </c>
      <c r="F13" s="67">
        <v>0.6391</v>
      </c>
    </row>
    <row r="14" spans="1:6" x14ac:dyDescent="0.35">
      <c r="A14" s="67">
        <v>9</v>
      </c>
      <c r="B14" s="67">
        <v>0.9506</v>
      </c>
      <c r="C14" s="68">
        <v>0.92700000000000005</v>
      </c>
      <c r="D14" s="67">
        <v>0.90049999999999997</v>
      </c>
      <c r="E14" s="67">
        <v>0.77880000000000005</v>
      </c>
      <c r="F14" s="67">
        <v>0.63519999999999999</v>
      </c>
    </row>
    <row r="15" spans="1:6" x14ac:dyDescent="0.35">
      <c r="A15" s="67">
        <v>10</v>
      </c>
      <c r="B15" s="67">
        <v>0.94469999999999998</v>
      </c>
      <c r="C15" s="67">
        <v>0.92120000000000002</v>
      </c>
      <c r="D15" s="67">
        <v>0.89480000000000004</v>
      </c>
      <c r="E15" s="68">
        <v>0.77400000000000002</v>
      </c>
      <c r="F15" s="67">
        <v>0.63129999999999997</v>
      </c>
    </row>
    <row r="16" spans="1:6" x14ac:dyDescent="0.35">
      <c r="A16" s="67">
        <v>11</v>
      </c>
      <c r="B16" s="67">
        <v>0.93869999999999998</v>
      </c>
      <c r="C16" s="67">
        <v>0.9153</v>
      </c>
      <c r="D16" s="67">
        <v>0.8891</v>
      </c>
      <c r="E16" s="68">
        <v>0.76900000000000002</v>
      </c>
      <c r="F16" s="67">
        <v>0.62729999999999997</v>
      </c>
    </row>
    <row r="17" spans="1:6" x14ac:dyDescent="0.35">
      <c r="A17" s="67">
        <v>12</v>
      </c>
      <c r="B17" s="68">
        <v>0.9325</v>
      </c>
      <c r="C17" s="68">
        <v>0.9093</v>
      </c>
      <c r="D17" s="67">
        <v>0.88280000000000003</v>
      </c>
      <c r="E17" s="67">
        <v>0.76390000000000002</v>
      </c>
      <c r="F17" s="67">
        <v>0.62319999999999998</v>
      </c>
    </row>
    <row r="18" spans="1:6" x14ac:dyDescent="0.35">
      <c r="A18" s="67">
        <v>13</v>
      </c>
      <c r="B18" s="67">
        <v>0.92620000000000002</v>
      </c>
      <c r="C18" s="67">
        <v>0.9032</v>
      </c>
      <c r="D18" s="67">
        <v>0.87739999999999996</v>
      </c>
      <c r="E18" s="67">
        <v>0.75880000000000003</v>
      </c>
      <c r="F18" s="68">
        <v>0.61899999999999999</v>
      </c>
    </row>
    <row r="19" spans="1:6" x14ac:dyDescent="0.35">
      <c r="A19" s="67">
        <v>14</v>
      </c>
      <c r="B19" s="68">
        <v>0.91990000000000005</v>
      </c>
      <c r="C19" s="68">
        <v>0.89700000000000002</v>
      </c>
      <c r="D19" s="68">
        <v>0.87639999999999996</v>
      </c>
      <c r="E19" s="67">
        <v>0.75370000000000004</v>
      </c>
      <c r="F19" s="67">
        <v>0.61480000000000001</v>
      </c>
    </row>
    <row r="20" spans="1:6" x14ac:dyDescent="0.35">
      <c r="A20" s="67">
        <v>15</v>
      </c>
      <c r="B20" s="67">
        <v>0.91349999999999998</v>
      </c>
      <c r="C20" s="67">
        <v>0.89070000000000005</v>
      </c>
      <c r="D20" s="67">
        <v>0.86519999999999997</v>
      </c>
      <c r="E20" s="67">
        <v>0.74839999999999995</v>
      </c>
      <c r="F20" s="67">
        <v>0.61050000000000004</v>
      </c>
    </row>
    <row r="21" spans="1:6" x14ac:dyDescent="0.35">
      <c r="A21" s="67">
        <v>16</v>
      </c>
      <c r="B21" s="68">
        <v>0.90690000000000004</v>
      </c>
      <c r="C21" s="68">
        <v>0.88429999999999997</v>
      </c>
      <c r="D21" s="68">
        <v>0.85899999999999999</v>
      </c>
      <c r="E21" s="68">
        <v>0.74299999999999999</v>
      </c>
      <c r="F21" s="67">
        <v>0.60609999999999997</v>
      </c>
    </row>
    <row r="22" spans="1:6" x14ac:dyDescent="0.35">
      <c r="A22" s="67">
        <v>17</v>
      </c>
      <c r="B22" s="67">
        <v>0.9002</v>
      </c>
      <c r="C22" s="67">
        <v>0.87780000000000002</v>
      </c>
      <c r="D22" s="67">
        <v>0.85270000000000001</v>
      </c>
      <c r="E22" s="67">
        <v>0.73750000000000004</v>
      </c>
      <c r="F22" s="67">
        <v>0.60160000000000002</v>
      </c>
    </row>
    <row r="23" spans="1:6" x14ac:dyDescent="0.35">
      <c r="A23" s="67">
        <v>18</v>
      </c>
      <c r="B23" s="68">
        <v>0.89349999999999996</v>
      </c>
      <c r="C23" s="68">
        <v>0.87129999999999996</v>
      </c>
      <c r="D23" s="68">
        <v>0.84640000000000004</v>
      </c>
      <c r="E23" s="68">
        <v>0.73199999999999998</v>
      </c>
      <c r="F23" s="67">
        <v>0.59709999999999996</v>
      </c>
    </row>
    <row r="24" spans="1:6" x14ac:dyDescent="0.35">
      <c r="A24" s="67">
        <v>19</v>
      </c>
      <c r="B24" s="67">
        <v>0.88670000000000004</v>
      </c>
      <c r="C24" s="67">
        <v>0.86460000000000004</v>
      </c>
      <c r="D24" s="67">
        <v>0.83989999999999998</v>
      </c>
      <c r="E24" s="68">
        <v>0.72699999999999998</v>
      </c>
      <c r="F24" s="67">
        <v>0.59250000000000003</v>
      </c>
    </row>
    <row r="25" spans="1:6" x14ac:dyDescent="0.35">
      <c r="A25" s="67">
        <v>20</v>
      </c>
      <c r="B25" s="68">
        <v>0.87970000000000004</v>
      </c>
      <c r="C25" s="68">
        <v>0.85780000000000001</v>
      </c>
      <c r="D25" s="68">
        <v>0.83330000000000004</v>
      </c>
      <c r="E25" s="68">
        <v>0.72070000000000001</v>
      </c>
      <c r="F25" s="67">
        <v>0.58779999999999999</v>
      </c>
    </row>
    <row r="26" spans="1:6" x14ac:dyDescent="0.35">
      <c r="A26" s="67">
        <v>21</v>
      </c>
      <c r="B26" s="67">
        <v>0.87270000000000003</v>
      </c>
      <c r="C26" s="67">
        <v>0.85489999999999999</v>
      </c>
      <c r="D26" s="67">
        <v>0.8286</v>
      </c>
      <c r="E26" s="67">
        <v>0.71489999999999998</v>
      </c>
      <c r="F26" s="67">
        <v>0.58309999999999995</v>
      </c>
    </row>
    <row r="27" spans="1:6" x14ac:dyDescent="0.35">
      <c r="A27" s="67">
        <v>22</v>
      </c>
      <c r="B27" s="68">
        <v>0.86550000000000005</v>
      </c>
      <c r="C27" s="68">
        <v>0.84399999999999997</v>
      </c>
      <c r="D27" s="68">
        <v>0.81989999999999996</v>
      </c>
      <c r="E27" s="68">
        <v>0.70909999999999995</v>
      </c>
      <c r="F27" s="67">
        <v>0.57840000000000003</v>
      </c>
    </row>
    <row r="28" spans="1:6" x14ac:dyDescent="0.35">
      <c r="A28" s="67">
        <v>23</v>
      </c>
      <c r="B28" s="67">
        <v>0.85829999999999995</v>
      </c>
      <c r="C28" s="67">
        <v>0.83689999999999998</v>
      </c>
      <c r="D28" s="68">
        <v>0.81299999999999994</v>
      </c>
      <c r="E28" s="68">
        <v>0.70320000000000005</v>
      </c>
      <c r="F28" s="67">
        <v>0.57350000000000001</v>
      </c>
    </row>
    <row r="29" spans="1:6" x14ac:dyDescent="0.35">
      <c r="A29" s="67">
        <v>24</v>
      </c>
      <c r="B29" s="68">
        <v>0.85089999999999999</v>
      </c>
      <c r="C29" s="68">
        <v>0.82969999999999999</v>
      </c>
      <c r="D29" s="68">
        <v>0.80640000000000001</v>
      </c>
      <c r="E29" s="68">
        <v>0.69720000000000004</v>
      </c>
      <c r="F29" s="67">
        <v>0.56859999999999999</v>
      </c>
    </row>
    <row r="30" spans="1:6" x14ac:dyDescent="0.35">
      <c r="A30" s="67">
        <v>25</v>
      </c>
      <c r="B30" s="68">
        <v>0.84350000000000003</v>
      </c>
      <c r="C30" s="68">
        <v>0.82250000000000001</v>
      </c>
      <c r="D30" s="68">
        <v>0.79900000000000004</v>
      </c>
      <c r="E30" s="68">
        <v>0.69110000000000005</v>
      </c>
      <c r="F30" s="67">
        <v>0.56359999999999999</v>
      </c>
    </row>
    <row r="31" spans="1:6" x14ac:dyDescent="0.35">
      <c r="A31" s="67">
        <v>26</v>
      </c>
      <c r="B31" s="68">
        <v>0.83589999999999998</v>
      </c>
      <c r="C31" s="68">
        <v>0.81510000000000005</v>
      </c>
      <c r="D31" s="68">
        <v>0.79159999999999997</v>
      </c>
      <c r="E31" s="68">
        <v>0.68489999999999995</v>
      </c>
      <c r="F31" s="67">
        <v>0.55859999999999999</v>
      </c>
    </row>
    <row r="32" spans="1:6" x14ac:dyDescent="0.35">
      <c r="A32" s="67">
        <v>27</v>
      </c>
      <c r="B32" s="68">
        <v>0.82830000000000004</v>
      </c>
      <c r="C32" s="68">
        <v>0.80769999999999997</v>
      </c>
      <c r="D32" s="67">
        <v>0.78459999999999996</v>
      </c>
      <c r="E32" s="68">
        <v>0.67859999999999998</v>
      </c>
      <c r="F32" s="67">
        <v>0.55349999999999999</v>
      </c>
    </row>
    <row r="33" spans="1:6" x14ac:dyDescent="0.35">
      <c r="A33" s="67">
        <v>28</v>
      </c>
      <c r="B33" s="68">
        <v>0.82040000000000002</v>
      </c>
      <c r="C33" s="68">
        <v>0.80010000000000003</v>
      </c>
      <c r="D33" s="68">
        <v>0.77729999999999999</v>
      </c>
      <c r="E33" s="68">
        <v>0.67220000000000002</v>
      </c>
      <c r="F33" s="67">
        <v>0.54830000000000001</v>
      </c>
    </row>
    <row r="34" spans="1:6" x14ac:dyDescent="0.35">
      <c r="A34" s="67">
        <v>29</v>
      </c>
      <c r="B34" s="68">
        <v>0.81269999999999998</v>
      </c>
      <c r="C34" s="68">
        <v>0.79249999999999998</v>
      </c>
      <c r="D34" s="68">
        <v>0.76990000000000003</v>
      </c>
      <c r="E34" s="68">
        <v>0.66579999999999995</v>
      </c>
      <c r="F34" s="67">
        <v>0.54310000000000003</v>
      </c>
    </row>
    <row r="35" spans="1:6" x14ac:dyDescent="0.35">
      <c r="A35" s="67">
        <v>30</v>
      </c>
      <c r="B35" s="68">
        <v>0.80469999999999997</v>
      </c>
      <c r="C35" s="68">
        <v>0.78469999999999995</v>
      </c>
      <c r="D35" s="68">
        <v>0.76229999999999998</v>
      </c>
      <c r="E35" s="68">
        <v>0.6593</v>
      </c>
      <c r="F35" s="67">
        <v>0.53779999999999994</v>
      </c>
    </row>
    <row r="36" spans="1:6" x14ac:dyDescent="0.35">
      <c r="A36" s="67">
        <v>31</v>
      </c>
      <c r="B36" s="68">
        <v>0.79669999999999996</v>
      </c>
      <c r="C36" s="68">
        <v>0.77690000000000003</v>
      </c>
      <c r="D36" s="68">
        <v>0.75470000000000004</v>
      </c>
      <c r="E36" s="68">
        <v>0.65269999999999995</v>
      </c>
      <c r="F36" s="67">
        <v>0.53239999999999998</v>
      </c>
    </row>
    <row r="37" spans="1:6" x14ac:dyDescent="0.35">
      <c r="A37" s="67">
        <v>32</v>
      </c>
      <c r="B37" s="68">
        <v>0.78849999999999998</v>
      </c>
      <c r="C37" s="68">
        <v>0.76890000000000003</v>
      </c>
      <c r="D37" s="68">
        <v>0.747</v>
      </c>
      <c r="E37" s="68">
        <v>0.64600000000000002</v>
      </c>
      <c r="F37" s="67">
        <v>0.52690000000000003</v>
      </c>
    </row>
    <row r="38" spans="1:6" x14ac:dyDescent="0.35">
      <c r="A38" s="67">
        <v>33</v>
      </c>
      <c r="B38" s="68">
        <v>0.78029999999999999</v>
      </c>
      <c r="C38" s="68">
        <v>0.76100000000000001</v>
      </c>
      <c r="D38" s="68">
        <v>0.73919999999999997</v>
      </c>
      <c r="E38" s="68">
        <v>0.63929999999999998</v>
      </c>
      <c r="F38" s="67">
        <v>0.52139999999999997</v>
      </c>
    </row>
    <row r="39" spans="1:6" x14ac:dyDescent="0.35">
      <c r="A39" s="67">
        <v>34</v>
      </c>
      <c r="B39" s="68">
        <v>0.77200000000000002</v>
      </c>
      <c r="C39" s="68">
        <v>0.75270000000000004</v>
      </c>
      <c r="D39" s="68">
        <v>0.73119999999999996</v>
      </c>
      <c r="E39" s="68">
        <v>0.63239999999999996</v>
      </c>
      <c r="F39" s="67">
        <v>0.51580000000000004</v>
      </c>
    </row>
    <row r="40" spans="1:6" x14ac:dyDescent="0.35">
      <c r="A40" s="67">
        <v>35</v>
      </c>
      <c r="B40" s="68">
        <v>0.76349999999999996</v>
      </c>
      <c r="C40" s="68">
        <v>0.74450000000000005</v>
      </c>
      <c r="D40" s="68">
        <v>0.72330000000000005</v>
      </c>
      <c r="E40" s="68">
        <v>0.62549999999999994</v>
      </c>
      <c r="F40" s="67">
        <v>0.51019999999999999</v>
      </c>
    </row>
    <row r="41" spans="1:6" x14ac:dyDescent="0.35">
      <c r="A41" s="67">
        <v>36</v>
      </c>
      <c r="B41" s="68">
        <v>0.755</v>
      </c>
      <c r="C41" s="68">
        <v>0.73619999999999997</v>
      </c>
      <c r="D41" s="68">
        <v>0.71509999999999996</v>
      </c>
      <c r="E41" s="68">
        <v>0.61850000000000005</v>
      </c>
      <c r="F41" s="67">
        <v>0.50449999999999995</v>
      </c>
    </row>
    <row r="42" spans="1:6" x14ac:dyDescent="0.35">
      <c r="A42" s="67">
        <v>37</v>
      </c>
      <c r="B42" s="68">
        <v>0.74650000000000005</v>
      </c>
      <c r="C42" s="68">
        <v>0.72770000000000001</v>
      </c>
      <c r="D42" s="68">
        <v>0.70689999999999997</v>
      </c>
      <c r="E42" s="68">
        <v>0.61140000000000005</v>
      </c>
      <c r="F42" s="67">
        <v>0.49869999999999998</v>
      </c>
    </row>
    <row r="43" spans="1:6" x14ac:dyDescent="0.35">
      <c r="A43" s="67">
        <v>38</v>
      </c>
      <c r="B43" s="68">
        <v>0.73760000000000003</v>
      </c>
      <c r="C43" s="68">
        <v>0.71919999999999995</v>
      </c>
      <c r="D43" s="68">
        <v>0.6986</v>
      </c>
      <c r="E43" s="68">
        <v>0.60429999999999995</v>
      </c>
      <c r="F43" s="67">
        <v>0.4929</v>
      </c>
    </row>
    <row r="44" spans="1:6" x14ac:dyDescent="0.35">
      <c r="A44" s="67">
        <v>39</v>
      </c>
      <c r="B44" s="68">
        <v>0.72870000000000001</v>
      </c>
      <c r="C44" s="68">
        <v>0.71060000000000001</v>
      </c>
      <c r="D44" s="68">
        <v>0.67</v>
      </c>
      <c r="E44" s="68">
        <v>0.59699999999999998</v>
      </c>
      <c r="F44" s="68">
        <v>0.48699999999999999</v>
      </c>
    </row>
    <row r="45" spans="1:6" x14ac:dyDescent="0.35">
      <c r="A45" s="67">
        <v>40</v>
      </c>
      <c r="B45" s="68">
        <v>0.7198</v>
      </c>
      <c r="C45" s="68">
        <v>0.70189999999999997</v>
      </c>
      <c r="D45" s="68">
        <v>0.69030000000000002</v>
      </c>
      <c r="E45" s="68">
        <v>0.5897</v>
      </c>
      <c r="F45" s="68">
        <v>0.48099999999999998</v>
      </c>
    </row>
    <row r="46" spans="1:6" x14ac:dyDescent="0.35">
      <c r="A46" s="67">
        <v>41</v>
      </c>
      <c r="B46" s="68">
        <v>0.71699999999999997</v>
      </c>
      <c r="C46" s="68">
        <v>0.69299999999999995</v>
      </c>
      <c r="D46" s="68">
        <v>0.67320000000000002</v>
      </c>
      <c r="E46" s="68">
        <v>0.58230000000000004</v>
      </c>
      <c r="F46" s="67">
        <v>0.47489999999999999</v>
      </c>
    </row>
    <row r="47" spans="1:6" x14ac:dyDescent="0.35">
      <c r="A47" s="67">
        <v>42</v>
      </c>
      <c r="B47" s="68">
        <v>0.7016</v>
      </c>
      <c r="C47" s="68">
        <v>0.68410000000000004</v>
      </c>
      <c r="D47" s="68">
        <v>0.66449999999999998</v>
      </c>
      <c r="E47" s="68">
        <v>0.57479999999999998</v>
      </c>
      <c r="F47" s="67">
        <v>0.46879999999999999</v>
      </c>
    </row>
    <row r="48" spans="1:6" x14ac:dyDescent="0.35">
      <c r="A48" s="65">
        <v>43</v>
      </c>
      <c r="B48" s="66">
        <v>0.69230000000000003</v>
      </c>
      <c r="C48" s="66">
        <v>0.67510000000000003</v>
      </c>
      <c r="D48" s="66">
        <v>0.65580000000000005</v>
      </c>
      <c r="E48" s="66">
        <v>0.56720000000000004</v>
      </c>
      <c r="F48" s="67">
        <v>0.46260000000000001</v>
      </c>
    </row>
    <row r="49" spans="1:6" x14ac:dyDescent="0.35">
      <c r="A49" s="67">
        <v>44</v>
      </c>
      <c r="B49" s="68">
        <v>0.68300000000000005</v>
      </c>
      <c r="C49" s="68">
        <v>0.66600000000000004</v>
      </c>
      <c r="D49" s="68">
        <v>0.64400000000000002</v>
      </c>
      <c r="E49" s="68">
        <v>0.5595</v>
      </c>
      <c r="F49" s="67">
        <v>0.45639999999999997</v>
      </c>
    </row>
    <row r="50" spans="1:6" x14ac:dyDescent="0.35">
      <c r="A50" s="67">
        <v>45</v>
      </c>
      <c r="B50" s="68">
        <v>0.67349999999999999</v>
      </c>
      <c r="C50" s="68">
        <v>0.65680000000000005</v>
      </c>
      <c r="D50" s="68">
        <v>0.63800000000000001</v>
      </c>
      <c r="E50" s="68">
        <v>0.55179999999999996</v>
      </c>
      <c r="F50" s="67">
        <v>0.4501</v>
      </c>
    </row>
    <row r="51" spans="1:6" x14ac:dyDescent="0.35">
      <c r="A51" s="67">
        <v>46</v>
      </c>
      <c r="B51" s="68">
        <v>0.66400000000000003</v>
      </c>
      <c r="C51" s="68">
        <v>0.64749999999999996</v>
      </c>
      <c r="D51" s="68">
        <v>0.629</v>
      </c>
      <c r="E51" s="68">
        <v>0.54400000000000004</v>
      </c>
      <c r="F51" s="67">
        <v>0.44369999999999998</v>
      </c>
    </row>
    <row r="52" spans="1:6" x14ac:dyDescent="0.35">
      <c r="A52" s="67">
        <v>47</v>
      </c>
      <c r="B52" s="68">
        <v>0.65429999999999999</v>
      </c>
      <c r="C52" s="68">
        <v>0.6381</v>
      </c>
      <c r="D52" s="68">
        <v>0.61990000000000001</v>
      </c>
      <c r="E52" s="68">
        <v>0.53610000000000002</v>
      </c>
      <c r="F52" s="67">
        <v>0.43719999999999998</v>
      </c>
    </row>
    <row r="53" spans="1:6" x14ac:dyDescent="0.35">
      <c r="A53" s="67">
        <v>48</v>
      </c>
      <c r="B53" s="68">
        <v>0.64459999999999995</v>
      </c>
      <c r="C53" s="68">
        <v>0.62860000000000005</v>
      </c>
      <c r="D53" s="68">
        <v>0.61060000000000003</v>
      </c>
      <c r="E53" s="68">
        <v>0.52180000000000004</v>
      </c>
      <c r="F53" s="67">
        <v>0.43070000000000003</v>
      </c>
    </row>
    <row r="54" spans="1:6" x14ac:dyDescent="0.35">
      <c r="A54" s="67">
        <v>49</v>
      </c>
      <c r="B54" s="68">
        <v>0.63480000000000003</v>
      </c>
      <c r="C54" s="68">
        <v>0.61899999999999999</v>
      </c>
      <c r="D54" s="68">
        <v>0.60129999999999995</v>
      </c>
      <c r="E54" s="68">
        <v>0.52</v>
      </c>
      <c r="F54" s="67">
        <v>0.42409999999999998</v>
      </c>
    </row>
    <row r="55" spans="1:6" x14ac:dyDescent="0.35">
      <c r="A55" s="67">
        <v>50</v>
      </c>
      <c r="B55" s="68">
        <v>0.62480000000000002</v>
      </c>
      <c r="C55" s="68">
        <v>0.60929999999999995</v>
      </c>
      <c r="D55" s="68">
        <v>0.59179999999999999</v>
      </c>
      <c r="E55" s="68">
        <v>0.51190000000000002</v>
      </c>
      <c r="F55" s="67">
        <v>0.41749999999999998</v>
      </c>
    </row>
  </sheetData>
  <mergeCells count="3">
    <mergeCell ref="A1:F1"/>
    <mergeCell ref="A2:F2"/>
    <mergeCell ref="A3:F3"/>
  </mergeCells>
  <pageMargins left="0.7" right="0.7" top="0.75" bottom="0.75" header="0.3" footer="0.3"/>
  <pageSetup scale="83" orientation="portrait" verticalDpi="0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0F7A5B-E2CF-4D2C-9B42-FE3C04FAC714}">
  <sheetPr>
    <pageSetUpPr fitToPage="1"/>
  </sheetPr>
  <dimension ref="A1:BE564"/>
  <sheetViews>
    <sheetView tabSelected="1" view="pageBreakPreview" topLeftCell="A133" zoomScale="80" zoomScaleNormal="80" zoomScaleSheetLayoutView="80" workbookViewId="0">
      <selection activeCell="A135" sqref="A135:E135"/>
    </sheetView>
  </sheetViews>
  <sheetFormatPr baseColWidth="10" defaultColWidth="11.453125" defaultRowHeight="13" x14ac:dyDescent="0.3"/>
  <cols>
    <col min="1" max="1" width="6" style="118" customWidth="1"/>
    <col min="2" max="2" width="26.08984375" style="98" customWidth="1"/>
    <col min="3" max="3" width="13.453125" style="99" bestFit="1" customWidth="1"/>
    <col min="4" max="4" width="20.54296875" style="100" customWidth="1"/>
    <col min="5" max="5" width="44" style="101" customWidth="1"/>
    <col min="6" max="6" width="21.26953125" style="74" customWidth="1"/>
    <col min="7" max="7" width="11.453125" style="74"/>
    <col min="8" max="57" width="11.453125" style="75"/>
    <col min="58" max="16384" width="11.453125" style="77"/>
  </cols>
  <sheetData>
    <row r="1" spans="1:57" s="75" customFormat="1" ht="19" customHeight="1" x14ac:dyDescent="0.3">
      <c r="A1" s="326" t="s">
        <v>307</v>
      </c>
      <c r="B1" s="327"/>
      <c r="C1" s="327"/>
      <c r="D1" s="327"/>
      <c r="E1" s="328"/>
      <c r="F1" s="73"/>
      <c r="G1" s="74"/>
    </row>
    <row r="2" spans="1:57" s="75" customFormat="1" ht="19" customHeight="1" thickBot="1" x14ac:dyDescent="0.35">
      <c r="A2" s="329" t="s">
        <v>135</v>
      </c>
      <c r="B2" s="330"/>
      <c r="C2" s="330"/>
      <c r="D2" s="330"/>
      <c r="E2" s="331"/>
      <c r="F2" s="73"/>
      <c r="G2" s="74"/>
    </row>
    <row r="3" spans="1:57" ht="19" customHeight="1" thickBot="1" x14ac:dyDescent="0.35">
      <c r="A3" s="332" t="s">
        <v>288</v>
      </c>
      <c r="B3" s="333"/>
      <c r="C3" s="333"/>
      <c r="D3" s="333"/>
      <c r="E3" s="334"/>
      <c r="F3" s="76"/>
    </row>
    <row r="4" spans="1:57" ht="35.25" customHeight="1" x14ac:dyDescent="0.3">
      <c r="A4" s="125"/>
      <c r="B4" s="78" t="s">
        <v>71</v>
      </c>
      <c r="C4" s="79" t="s">
        <v>0</v>
      </c>
      <c r="D4" s="80" t="s">
        <v>289</v>
      </c>
      <c r="E4" s="81" t="s">
        <v>70</v>
      </c>
      <c r="F4" s="82"/>
      <c r="G4" s="82"/>
      <c r="H4" s="77"/>
      <c r="I4" s="77"/>
      <c r="J4" s="77"/>
      <c r="K4" s="77"/>
      <c r="L4" s="77"/>
      <c r="M4" s="77"/>
      <c r="N4" s="77"/>
      <c r="O4" s="77"/>
      <c r="P4" s="77"/>
      <c r="Q4" s="77"/>
      <c r="R4" s="77"/>
      <c r="S4" s="77"/>
      <c r="T4" s="77"/>
      <c r="U4" s="77"/>
      <c r="V4" s="77"/>
      <c r="W4" s="77"/>
      <c r="X4" s="77"/>
      <c r="Y4" s="77"/>
      <c r="Z4" s="77"/>
      <c r="AA4" s="77"/>
      <c r="AB4" s="77"/>
      <c r="AC4" s="77"/>
      <c r="AD4" s="77"/>
      <c r="AE4" s="77"/>
      <c r="AF4" s="77"/>
      <c r="AG4" s="77"/>
      <c r="AH4" s="77"/>
      <c r="AI4" s="77"/>
      <c r="AJ4" s="77"/>
      <c r="AK4" s="77"/>
      <c r="AL4" s="77"/>
      <c r="AM4" s="77"/>
      <c r="AN4" s="77"/>
      <c r="AO4" s="77"/>
      <c r="AP4" s="77"/>
      <c r="AQ4" s="77"/>
      <c r="AR4" s="77"/>
      <c r="AS4" s="77"/>
      <c r="AT4" s="77"/>
      <c r="AU4" s="77"/>
      <c r="AV4" s="77"/>
      <c r="AW4" s="77"/>
      <c r="AX4" s="77"/>
      <c r="AY4" s="77"/>
      <c r="AZ4" s="77"/>
      <c r="BA4" s="77"/>
      <c r="BB4" s="77"/>
      <c r="BC4" s="77"/>
      <c r="BD4" s="77"/>
      <c r="BE4" s="77"/>
    </row>
    <row r="5" spans="1:57" s="75" customFormat="1" ht="83.25" customHeight="1" x14ac:dyDescent="0.3">
      <c r="A5" s="124">
        <v>1</v>
      </c>
      <c r="B5" s="120" t="s">
        <v>1</v>
      </c>
      <c r="C5" s="2" t="s">
        <v>121</v>
      </c>
      <c r="D5" s="83">
        <v>335</v>
      </c>
      <c r="E5" s="84"/>
      <c r="F5" s="74"/>
      <c r="G5" s="74"/>
    </row>
    <row r="6" spans="1:57" s="75" customFormat="1" ht="100" customHeight="1" x14ac:dyDescent="0.3">
      <c r="A6" s="124">
        <v>2</v>
      </c>
      <c r="B6" s="120" t="s">
        <v>72</v>
      </c>
      <c r="C6" s="2" t="s">
        <v>103</v>
      </c>
      <c r="D6" s="83">
        <v>10000</v>
      </c>
      <c r="E6" s="85"/>
      <c r="F6" s="74"/>
      <c r="G6" s="74"/>
    </row>
    <row r="7" spans="1:57" s="75" customFormat="1" ht="87.5" customHeight="1" x14ac:dyDescent="0.3">
      <c r="A7" s="124">
        <v>3</v>
      </c>
      <c r="B7" s="120" t="s">
        <v>2</v>
      </c>
      <c r="C7" s="2" t="s">
        <v>121</v>
      </c>
      <c r="D7" s="83">
        <v>3100</v>
      </c>
      <c r="E7" s="1"/>
      <c r="F7" s="74"/>
      <c r="G7" s="74"/>
    </row>
    <row r="8" spans="1:57" s="75" customFormat="1" ht="87.5" customHeight="1" x14ac:dyDescent="0.3">
      <c r="A8" s="124">
        <v>4</v>
      </c>
      <c r="B8" s="120" t="s">
        <v>3</v>
      </c>
      <c r="C8" s="2" t="s">
        <v>121</v>
      </c>
      <c r="D8" s="83">
        <v>2100</v>
      </c>
      <c r="E8" s="1"/>
      <c r="F8" s="74"/>
      <c r="G8" s="74"/>
    </row>
    <row r="9" spans="1:57" s="75" customFormat="1" ht="100" customHeight="1" x14ac:dyDescent="0.3">
      <c r="A9" s="124">
        <v>5</v>
      </c>
      <c r="B9" s="120" t="s">
        <v>4</v>
      </c>
      <c r="C9" s="2" t="s">
        <v>103</v>
      </c>
      <c r="D9" s="83" t="s">
        <v>73</v>
      </c>
      <c r="E9" s="3"/>
      <c r="F9" s="74"/>
      <c r="G9" s="74"/>
    </row>
    <row r="10" spans="1:57" s="75" customFormat="1" ht="93" customHeight="1" x14ac:dyDescent="0.3">
      <c r="A10" s="124">
        <v>6</v>
      </c>
      <c r="B10" s="120" t="s">
        <v>60</v>
      </c>
      <c r="C10" s="2" t="s">
        <v>121</v>
      </c>
      <c r="D10" s="83">
        <v>1046</v>
      </c>
      <c r="E10" s="3"/>
      <c r="F10" s="74"/>
      <c r="G10" s="74"/>
    </row>
    <row r="11" spans="1:57" s="75" customFormat="1" ht="84.5" customHeight="1" x14ac:dyDescent="0.3">
      <c r="A11" s="124">
        <v>7</v>
      </c>
      <c r="B11" s="120" t="s">
        <v>5</v>
      </c>
      <c r="C11" s="2" t="s">
        <v>121</v>
      </c>
      <c r="D11" s="83">
        <v>250</v>
      </c>
      <c r="E11" s="1"/>
      <c r="F11" s="74"/>
      <c r="G11" s="74"/>
    </row>
    <row r="12" spans="1:57" s="75" customFormat="1" ht="78.5" customHeight="1" x14ac:dyDescent="0.3">
      <c r="A12" s="124">
        <v>8</v>
      </c>
      <c r="B12" s="120" t="s">
        <v>104</v>
      </c>
      <c r="C12" s="2" t="s">
        <v>98</v>
      </c>
      <c r="D12" s="83">
        <v>1350</v>
      </c>
      <c r="E12" s="1"/>
      <c r="F12" s="74"/>
      <c r="G12" s="74"/>
    </row>
    <row r="13" spans="1:57" s="75" customFormat="1" ht="100" customHeight="1" x14ac:dyDescent="0.3">
      <c r="A13" s="124">
        <v>9</v>
      </c>
      <c r="B13" s="120" t="s">
        <v>7</v>
      </c>
      <c r="C13" s="2" t="s">
        <v>121</v>
      </c>
      <c r="D13" s="83">
        <v>1150</v>
      </c>
      <c r="E13" s="1"/>
      <c r="F13" s="74"/>
      <c r="G13" s="74"/>
    </row>
    <row r="14" spans="1:57" s="75" customFormat="1" ht="88.5" customHeight="1" x14ac:dyDescent="0.3">
      <c r="A14" s="124">
        <v>10</v>
      </c>
      <c r="B14" s="120" t="s">
        <v>6</v>
      </c>
      <c r="C14" s="2" t="s">
        <v>121</v>
      </c>
      <c r="D14" s="83">
        <v>900</v>
      </c>
      <c r="E14" s="1"/>
      <c r="F14" s="74"/>
      <c r="G14" s="74"/>
    </row>
    <row r="15" spans="1:57" s="75" customFormat="1" ht="82.5" customHeight="1" x14ac:dyDescent="0.3">
      <c r="A15" s="124">
        <v>11</v>
      </c>
      <c r="B15" s="120" t="s">
        <v>74</v>
      </c>
      <c r="C15" s="2" t="s">
        <v>121</v>
      </c>
      <c r="D15" s="83">
        <v>800</v>
      </c>
      <c r="E15" s="1"/>
      <c r="F15" s="74"/>
      <c r="G15" s="74"/>
    </row>
    <row r="16" spans="1:57" s="74" customFormat="1" ht="89.5" customHeight="1" x14ac:dyDescent="0.3">
      <c r="A16" s="124">
        <v>12</v>
      </c>
      <c r="B16" s="120" t="s">
        <v>75</v>
      </c>
      <c r="C16" s="2" t="s">
        <v>121</v>
      </c>
      <c r="D16" s="83">
        <v>560</v>
      </c>
      <c r="E16" s="1"/>
      <c r="H16" s="75"/>
      <c r="I16" s="75"/>
      <c r="J16" s="75"/>
      <c r="K16" s="75"/>
      <c r="L16" s="75"/>
      <c r="M16" s="75"/>
      <c r="N16" s="75"/>
      <c r="O16" s="75"/>
      <c r="P16" s="75"/>
      <c r="Q16" s="75"/>
      <c r="R16" s="75"/>
      <c r="S16" s="75"/>
      <c r="T16" s="75"/>
      <c r="U16" s="75"/>
      <c r="V16" s="75"/>
      <c r="W16" s="75"/>
      <c r="X16" s="75"/>
      <c r="Y16" s="75"/>
      <c r="Z16" s="75"/>
      <c r="AA16" s="75"/>
      <c r="AB16" s="75"/>
      <c r="AC16" s="75"/>
      <c r="AD16" s="75"/>
      <c r="AE16" s="75"/>
      <c r="AF16" s="75"/>
      <c r="AG16" s="75"/>
      <c r="AH16" s="75"/>
      <c r="AI16" s="75"/>
      <c r="AJ16" s="75"/>
      <c r="AK16" s="75"/>
      <c r="AL16" s="75"/>
      <c r="AM16" s="75"/>
      <c r="AN16" s="75"/>
      <c r="AO16" s="75"/>
      <c r="AP16" s="75"/>
      <c r="AQ16" s="75"/>
      <c r="AR16" s="75"/>
      <c r="AS16" s="75"/>
      <c r="AT16" s="75"/>
      <c r="AU16" s="75"/>
      <c r="AV16" s="75"/>
      <c r="AW16" s="75"/>
      <c r="AX16" s="75"/>
      <c r="AY16" s="75"/>
      <c r="AZ16" s="75"/>
      <c r="BA16" s="75"/>
      <c r="BB16" s="75"/>
      <c r="BC16" s="75"/>
      <c r="BD16" s="75"/>
      <c r="BE16" s="75"/>
    </row>
    <row r="17" spans="1:57" s="74" customFormat="1" ht="82.5" customHeight="1" x14ac:dyDescent="0.3">
      <c r="A17" s="124">
        <v>13</v>
      </c>
      <c r="B17" s="120" t="s">
        <v>76</v>
      </c>
      <c r="C17" s="2" t="s">
        <v>121</v>
      </c>
      <c r="D17" s="83">
        <v>450</v>
      </c>
      <c r="E17" s="1"/>
      <c r="H17" s="75"/>
      <c r="I17" s="75"/>
      <c r="J17" s="75"/>
      <c r="K17" s="75"/>
      <c r="L17" s="75"/>
      <c r="M17" s="75"/>
      <c r="N17" s="75"/>
      <c r="O17" s="75"/>
      <c r="P17" s="75"/>
      <c r="Q17" s="75"/>
      <c r="R17" s="75"/>
      <c r="S17" s="75"/>
      <c r="T17" s="75"/>
      <c r="U17" s="75"/>
      <c r="V17" s="75"/>
      <c r="W17" s="75"/>
      <c r="X17" s="75"/>
      <c r="Y17" s="75"/>
      <c r="Z17" s="75"/>
      <c r="AA17" s="75"/>
      <c r="AB17" s="75"/>
      <c r="AC17" s="75"/>
      <c r="AD17" s="75"/>
      <c r="AE17" s="75"/>
      <c r="AF17" s="75"/>
      <c r="AG17" s="75"/>
      <c r="AH17" s="75"/>
      <c r="AI17" s="75"/>
      <c r="AJ17" s="75"/>
      <c r="AK17" s="75"/>
      <c r="AL17" s="75"/>
      <c r="AM17" s="75"/>
      <c r="AN17" s="75"/>
      <c r="AO17" s="75"/>
      <c r="AP17" s="75"/>
      <c r="AQ17" s="75"/>
      <c r="AR17" s="75"/>
      <c r="AS17" s="75"/>
      <c r="AT17" s="75"/>
      <c r="AU17" s="75"/>
      <c r="AV17" s="75"/>
      <c r="AW17" s="75"/>
      <c r="AX17" s="75"/>
      <c r="AY17" s="75"/>
      <c r="AZ17" s="75"/>
      <c r="BA17" s="75"/>
      <c r="BB17" s="75"/>
      <c r="BC17" s="75"/>
      <c r="BD17" s="75"/>
      <c r="BE17" s="75"/>
    </row>
    <row r="18" spans="1:57" s="74" customFormat="1" ht="81" customHeight="1" x14ac:dyDescent="0.3">
      <c r="A18" s="124">
        <v>14</v>
      </c>
      <c r="B18" s="120" t="s">
        <v>8</v>
      </c>
      <c r="C18" s="2" t="s">
        <v>121</v>
      </c>
      <c r="D18" s="83">
        <v>560</v>
      </c>
      <c r="E18" s="1"/>
      <c r="H18" s="75"/>
      <c r="I18" s="75"/>
      <c r="J18" s="75"/>
      <c r="K18" s="75"/>
      <c r="L18" s="75"/>
      <c r="M18" s="75"/>
      <c r="N18" s="75"/>
      <c r="O18" s="75"/>
      <c r="P18" s="75"/>
      <c r="Q18" s="75"/>
      <c r="R18" s="75"/>
      <c r="S18" s="75"/>
      <c r="T18" s="75"/>
      <c r="U18" s="75"/>
      <c r="V18" s="75"/>
      <c r="W18" s="75"/>
      <c r="X18" s="75"/>
      <c r="Y18" s="75"/>
      <c r="Z18" s="75"/>
      <c r="AA18" s="75"/>
      <c r="AB18" s="75"/>
      <c r="AC18" s="75"/>
      <c r="AD18" s="75"/>
      <c r="AE18" s="75"/>
      <c r="AF18" s="75"/>
      <c r="AG18" s="75"/>
      <c r="AH18" s="75"/>
      <c r="AI18" s="75"/>
      <c r="AJ18" s="75"/>
      <c r="AK18" s="75"/>
      <c r="AL18" s="75"/>
      <c r="AM18" s="75"/>
      <c r="AN18" s="75"/>
      <c r="AO18" s="75"/>
      <c r="AP18" s="75"/>
      <c r="AQ18" s="75"/>
      <c r="AR18" s="75"/>
      <c r="AS18" s="75"/>
      <c r="AT18" s="75"/>
      <c r="AU18" s="75"/>
      <c r="AV18" s="75"/>
      <c r="AW18" s="75"/>
      <c r="AX18" s="75"/>
      <c r="AY18" s="75"/>
      <c r="AZ18" s="75"/>
      <c r="BA18" s="75"/>
      <c r="BB18" s="75"/>
      <c r="BC18" s="75"/>
      <c r="BD18" s="75"/>
      <c r="BE18" s="75"/>
    </row>
    <row r="19" spans="1:57" s="74" customFormat="1" ht="78" customHeight="1" x14ac:dyDescent="0.3">
      <c r="A19" s="124">
        <v>15</v>
      </c>
      <c r="B19" s="120" t="s">
        <v>77</v>
      </c>
      <c r="C19" s="2" t="s">
        <v>103</v>
      </c>
      <c r="D19" s="83">
        <v>600000</v>
      </c>
      <c r="E19" s="86"/>
      <c r="H19" s="75"/>
      <c r="I19" s="75"/>
      <c r="J19" s="75"/>
      <c r="K19" s="75"/>
      <c r="L19" s="75"/>
      <c r="M19" s="75"/>
      <c r="N19" s="75"/>
      <c r="O19" s="75"/>
      <c r="P19" s="75"/>
      <c r="Q19" s="75"/>
      <c r="R19" s="75"/>
      <c r="S19" s="75"/>
      <c r="T19" s="75"/>
      <c r="U19" s="75"/>
      <c r="V19" s="75"/>
      <c r="W19" s="75"/>
      <c r="X19" s="75"/>
      <c r="Y19" s="75"/>
      <c r="Z19" s="75"/>
      <c r="AA19" s="75"/>
      <c r="AB19" s="75"/>
      <c r="AC19" s="75"/>
      <c r="AD19" s="75"/>
      <c r="AE19" s="75"/>
      <c r="AF19" s="75"/>
      <c r="AG19" s="75"/>
      <c r="AH19" s="75"/>
      <c r="AI19" s="75"/>
      <c r="AJ19" s="75"/>
      <c r="AK19" s="75"/>
      <c r="AL19" s="75"/>
      <c r="AM19" s="75"/>
      <c r="AN19" s="75"/>
      <c r="AO19" s="75"/>
      <c r="AP19" s="75"/>
      <c r="AQ19" s="75"/>
      <c r="AR19" s="75"/>
      <c r="AS19" s="75"/>
      <c r="AT19" s="75"/>
      <c r="AU19" s="75"/>
      <c r="AV19" s="75"/>
      <c r="AW19" s="75"/>
      <c r="AX19" s="75"/>
      <c r="AY19" s="75"/>
      <c r="AZ19" s="75"/>
      <c r="BA19" s="75"/>
      <c r="BB19" s="75"/>
      <c r="BC19" s="75"/>
      <c r="BD19" s="75"/>
      <c r="BE19" s="75"/>
    </row>
    <row r="20" spans="1:57" s="74" customFormat="1" ht="85.5" customHeight="1" x14ac:dyDescent="0.3">
      <c r="A20" s="124">
        <v>16</v>
      </c>
      <c r="B20" s="120" t="s">
        <v>78</v>
      </c>
      <c r="C20" s="2" t="s">
        <v>103</v>
      </c>
      <c r="D20" s="83">
        <v>310000</v>
      </c>
      <c r="E20" s="86"/>
      <c r="H20" s="75"/>
      <c r="I20" s="75"/>
      <c r="J20" s="75"/>
      <c r="K20" s="75"/>
      <c r="L20" s="75"/>
      <c r="M20" s="75"/>
      <c r="N20" s="75"/>
      <c r="O20" s="75"/>
      <c r="P20" s="75"/>
      <c r="Q20" s="75"/>
      <c r="R20" s="75"/>
      <c r="S20" s="75"/>
      <c r="T20" s="75"/>
      <c r="U20" s="75"/>
      <c r="V20" s="75"/>
      <c r="W20" s="75"/>
      <c r="X20" s="75"/>
      <c r="Y20" s="75"/>
      <c r="Z20" s="75"/>
      <c r="AA20" s="75"/>
      <c r="AB20" s="75"/>
      <c r="AC20" s="75"/>
      <c r="AD20" s="75"/>
      <c r="AE20" s="75"/>
      <c r="AF20" s="75"/>
      <c r="AG20" s="75"/>
      <c r="AH20" s="75"/>
      <c r="AI20" s="75"/>
      <c r="AJ20" s="75"/>
      <c r="AK20" s="75"/>
      <c r="AL20" s="75"/>
      <c r="AM20" s="75"/>
      <c r="AN20" s="75"/>
      <c r="AO20" s="75"/>
      <c r="AP20" s="75"/>
      <c r="AQ20" s="75"/>
      <c r="AR20" s="75"/>
      <c r="AS20" s="75"/>
      <c r="AT20" s="75"/>
      <c r="AU20" s="75"/>
      <c r="AV20" s="75"/>
      <c r="AW20" s="75"/>
      <c r="AX20" s="75"/>
      <c r="AY20" s="75"/>
      <c r="AZ20" s="75"/>
      <c r="BA20" s="75"/>
      <c r="BB20" s="75"/>
      <c r="BC20" s="75"/>
      <c r="BD20" s="75"/>
      <c r="BE20" s="75"/>
    </row>
    <row r="21" spans="1:57" s="74" customFormat="1" ht="90" customHeight="1" x14ac:dyDescent="0.3">
      <c r="A21" s="124">
        <v>17</v>
      </c>
      <c r="B21" s="121" t="s">
        <v>298</v>
      </c>
      <c r="C21" s="2" t="s">
        <v>103</v>
      </c>
      <c r="D21" s="83">
        <v>590000</v>
      </c>
      <c r="E21" s="3"/>
      <c r="H21" s="75"/>
      <c r="I21" s="75"/>
      <c r="J21" s="75"/>
      <c r="K21" s="75"/>
      <c r="L21" s="75"/>
      <c r="M21" s="75"/>
      <c r="N21" s="75"/>
      <c r="O21" s="75"/>
      <c r="P21" s="75"/>
      <c r="Q21" s="75"/>
      <c r="R21" s="75"/>
      <c r="S21" s="75"/>
      <c r="T21" s="75"/>
      <c r="U21" s="75"/>
      <c r="V21" s="75"/>
      <c r="W21" s="75"/>
      <c r="X21" s="75"/>
      <c r="Y21" s="75"/>
      <c r="Z21" s="75"/>
      <c r="AA21" s="75"/>
      <c r="AB21" s="75"/>
      <c r="AC21" s="75"/>
      <c r="AD21" s="75"/>
      <c r="AE21" s="75"/>
      <c r="AF21" s="75"/>
      <c r="AG21" s="75"/>
      <c r="AH21" s="75"/>
      <c r="AI21" s="75"/>
      <c r="AJ21" s="75"/>
      <c r="AK21" s="75"/>
      <c r="AL21" s="75"/>
      <c r="AM21" s="75"/>
      <c r="AN21" s="75"/>
      <c r="AO21" s="75"/>
      <c r="AP21" s="75"/>
      <c r="AQ21" s="75"/>
      <c r="AR21" s="75"/>
      <c r="AS21" s="75"/>
      <c r="AT21" s="75"/>
      <c r="AU21" s="75"/>
      <c r="AV21" s="75"/>
      <c r="AW21" s="75"/>
      <c r="AX21" s="75"/>
      <c r="AY21" s="75"/>
      <c r="AZ21" s="75"/>
      <c r="BA21" s="75"/>
      <c r="BB21" s="75"/>
      <c r="BC21" s="75"/>
      <c r="BD21" s="75"/>
      <c r="BE21" s="75"/>
    </row>
    <row r="22" spans="1:57" s="74" customFormat="1" ht="100" customHeight="1" x14ac:dyDescent="0.3">
      <c r="A22" s="124">
        <v>18</v>
      </c>
      <c r="B22" s="122" t="s">
        <v>131</v>
      </c>
      <c r="C22" s="2" t="s">
        <v>132</v>
      </c>
      <c r="D22" s="87" t="s">
        <v>133</v>
      </c>
      <c r="E22" s="3"/>
      <c r="H22" s="75"/>
      <c r="I22" s="75"/>
      <c r="J22" s="75"/>
      <c r="K22" s="75"/>
      <c r="L22" s="75"/>
      <c r="M22" s="75"/>
      <c r="N22" s="75"/>
      <c r="O22" s="75"/>
      <c r="P22" s="75"/>
      <c r="Q22" s="75"/>
      <c r="R22" s="75"/>
      <c r="S22" s="75"/>
      <c r="T22" s="75"/>
      <c r="U22" s="75"/>
      <c r="V22" s="75"/>
      <c r="W22" s="75"/>
      <c r="X22" s="75"/>
      <c r="Y22" s="75"/>
      <c r="Z22" s="75"/>
      <c r="AA22" s="75"/>
      <c r="AB22" s="75"/>
      <c r="AC22" s="75"/>
      <c r="AD22" s="75"/>
      <c r="AE22" s="75"/>
      <c r="AF22" s="75"/>
      <c r="AG22" s="75"/>
      <c r="AH22" s="75"/>
      <c r="AI22" s="75"/>
      <c r="AJ22" s="75"/>
      <c r="AK22" s="75"/>
      <c r="AL22" s="75"/>
      <c r="AM22" s="75"/>
      <c r="AN22" s="75"/>
      <c r="AO22" s="75"/>
      <c r="AP22" s="75"/>
      <c r="AQ22" s="75"/>
      <c r="AR22" s="75"/>
      <c r="AS22" s="75"/>
      <c r="AT22" s="75"/>
      <c r="AU22" s="75"/>
      <c r="AV22" s="75"/>
      <c r="AW22" s="75"/>
      <c r="AX22" s="75"/>
      <c r="AY22" s="75"/>
      <c r="AZ22" s="75"/>
      <c r="BA22" s="75"/>
      <c r="BB22" s="75"/>
      <c r="BC22" s="75"/>
      <c r="BD22" s="75"/>
      <c r="BE22" s="75"/>
    </row>
    <row r="23" spans="1:57" s="74" customFormat="1" ht="100" customHeight="1" x14ac:dyDescent="0.3">
      <c r="A23" s="124">
        <v>19</v>
      </c>
      <c r="B23" s="120" t="s">
        <v>54</v>
      </c>
      <c r="C23" s="2" t="s">
        <v>53</v>
      </c>
      <c r="D23" s="83">
        <v>400</v>
      </c>
      <c r="E23" s="88"/>
      <c r="H23" s="75"/>
      <c r="I23" s="75"/>
      <c r="J23" s="75"/>
      <c r="K23" s="75"/>
      <c r="L23" s="75"/>
      <c r="M23" s="75"/>
      <c r="N23" s="75"/>
      <c r="O23" s="75"/>
      <c r="P23" s="75"/>
      <c r="Q23" s="75"/>
      <c r="R23" s="75"/>
      <c r="S23" s="75"/>
      <c r="T23" s="75"/>
      <c r="U23" s="75"/>
      <c r="V23" s="75"/>
      <c r="W23" s="75"/>
      <c r="X23" s="75"/>
      <c r="Y23" s="75"/>
      <c r="Z23" s="75"/>
      <c r="AA23" s="75"/>
      <c r="AB23" s="75"/>
      <c r="AC23" s="75"/>
      <c r="AD23" s="75"/>
      <c r="AE23" s="75"/>
      <c r="AF23" s="75"/>
      <c r="AG23" s="75"/>
      <c r="AH23" s="75"/>
      <c r="AI23" s="75"/>
      <c r="AJ23" s="75"/>
      <c r="AK23" s="75"/>
      <c r="AL23" s="75"/>
      <c r="AM23" s="75"/>
      <c r="AN23" s="75"/>
      <c r="AO23" s="75"/>
      <c r="AP23" s="75"/>
      <c r="AQ23" s="75"/>
      <c r="AR23" s="75"/>
      <c r="AS23" s="75"/>
      <c r="AT23" s="75"/>
      <c r="AU23" s="75"/>
      <c r="AV23" s="75"/>
      <c r="AW23" s="75"/>
      <c r="AX23" s="75"/>
      <c r="AY23" s="75"/>
      <c r="AZ23" s="75"/>
      <c r="BA23" s="75"/>
      <c r="BB23" s="75"/>
      <c r="BC23" s="75"/>
      <c r="BD23" s="75"/>
      <c r="BE23" s="75"/>
    </row>
    <row r="24" spans="1:57" s="74" customFormat="1" ht="100" customHeight="1" x14ac:dyDescent="0.3">
      <c r="A24" s="124">
        <v>20</v>
      </c>
      <c r="B24" s="120" t="s">
        <v>61</v>
      </c>
      <c r="C24" s="2" t="s">
        <v>103</v>
      </c>
      <c r="D24" s="83">
        <v>75500</v>
      </c>
      <c r="E24" s="3"/>
      <c r="H24" s="75"/>
      <c r="I24" s="75"/>
      <c r="J24" s="75"/>
      <c r="K24" s="75"/>
      <c r="L24" s="75"/>
      <c r="M24" s="75"/>
      <c r="N24" s="75"/>
      <c r="O24" s="75"/>
      <c r="P24" s="75"/>
      <c r="Q24" s="75"/>
      <c r="R24" s="75"/>
      <c r="S24" s="75"/>
      <c r="T24" s="75"/>
      <c r="U24" s="75"/>
      <c r="V24" s="75"/>
      <c r="W24" s="75"/>
      <c r="X24" s="75"/>
      <c r="Y24" s="75"/>
      <c r="Z24" s="75"/>
      <c r="AA24" s="75"/>
      <c r="AB24" s="75"/>
      <c r="AC24" s="75"/>
      <c r="AD24" s="75"/>
      <c r="AE24" s="75"/>
      <c r="AF24" s="75"/>
      <c r="AG24" s="75"/>
      <c r="AH24" s="75"/>
      <c r="AI24" s="75"/>
      <c r="AJ24" s="75"/>
      <c r="AK24" s="75"/>
      <c r="AL24" s="75"/>
      <c r="AM24" s="75"/>
      <c r="AN24" s="75"/>
      <c r="AO24" s="75"/>
      <c r="AP24" s="75"/>
      <c r="AQ24" s="75"/>
      <c r="AR24" s="75"/>
      <c r="AS24" s="75"/>
      <c r="AT24" s="75"/>
      <c r="AU24" s="75"/>
      <c r="AV24" s="75"/>
      <c r="AW24" s="75"/>
      <c r="AX24" s="75"/>
      <c r="AY24" s="75"/>
      <c r="AZ24" s="75"/>
      <c r="BA24" s="75"/>
      <c r="BB24" s="75"/>
      <c r="BC24" s="75"/>
      <c r="BD24" s="75"/>
      <c r="BE24" s="75"/>
    </row>
    <row r="25" spans="1:57" s="74" customFormat="1" ht="100" customHeight="1" x14ac:dyDescent="0.3">
      <c r="A25" s="124">
        <v>21</v>
      </c>
      <c r="B25" s="120" t="s">
        <v>62</v>
      </c>
      <c r="C25" s="2" t="s">
        <v>103</v>
      </c>
      <c r="D25" s="83">
        <v>100000</v>
      </c>
      <c r="E25" s="3"/>
      <c r="H25" s="75"/>
      <c r="I25" s="75"/>
      <c r="J25" s="75"/>
      <c r="K25" s="75"/>
      <c r="L25" s="75"/>
      <c r="M25" s="75"/>
      <c r="N25" s="75"/>
      <c r="O25" s="75"/>
      <c r="P25" s="75"/>
      <c r="Q25" s="75"/>
      <c r="R25" s="75"/>
      <c r="S25" s="75"/>
      <c r="T25" s="75"/>
      <c r="U25" s="75"/>
      <c r="V25" s="75"/>
      <c r="W25" s="75"/>
      <c r="X25" s="75"/>
      <c r="Y25" s="75"/>
      <c r="Z25" s="75"/>
      <c r="AA25" s="75"/>
      <c r="AB25" s="75"/>
      <c r="AC25" s="75"/>
      <c r="AD25" s="75"/>
      <c r="AE25" s="75"/>
      <c r="AF25" s="75"/>
      <c r="AG25" s="75"/>
      <c r="AH25" s="75"/>
      <c r="AI25" s="75"/>
      <c r="AJ25" s="75"/>
      <c r="AK25" s="75"/>
      <c r="AL25" s="75"/>
      <c r="AM25" s="75"/>
      <c r="AN25" s="75"/>
      <c r="AO25" s="75"/>
      <c r="AP25" s="75"/>
      <c r="AQ25" s="75"/>
      <c r="AR25" s="75"/>
      <c r="AS25" s="75"/>
      <c r="AT25" s="75"/>
      <c r="AU25" s="75"/>
      <c r="AV25" s="75"/>
      <c r="AW25" s="75"/>
      <c r="AX25" s="75"/>
      <c r="AY25" s="75"/>
      <c r="AZ25" s="75"/>
      <c r="BA25" s="75"/>
      <c r="BB25" s="75"/>
      <c r="BC25" s="75"/>
      <c r="BD25" s="75"/>
      <c r="BE25" s="75"/>
    </row>
    <row r="26" spans="1:57" s="74" customFormat="1" ht="80.5" customHeight="1" x14ac:dyDescent="0.3">
      <c r="A26" s="124">
        <v>22</v>
      </c>
      <c r="B26" s="120" t="s">
        <v>9</v>
      </c>
      <c r="C26" s="2" t="s">
        <v>121</v>
      </c>
      <c r="D26" s="83">
        <v>1500</v>
      </c>
      <c r="E26" s="1"/>
      <c r="H26" s="75"/>
      <c r="I26" s="75"/>
      <c r="J26" s="75"/>
      <c r="K26" s="75"/>
      <c r="L26" s="75"/>
      <c r="M26" s="75"/>
      <c r="N26" s="75"/>
      <c r="O26" s="75"/>
      <c r="P26" s="75"/>
      <c r="Q26" s="75"/>
      <c r="R26" s="75"/>
      <c r="S26" s="75"/>
      <c r="T26" s="75"/>
      <c r="U26" s="75"/>
      <c r="V26" s="75"/>
      <c r="W26" s="75"/>
      <c r="X26" s="75"/>
      <c r="Y26" s="75"/>
      <c r="Z26" s="75"/>
      <c r="AA26" s="75"/>
      <c r="AB26" s="75"/>
      <c r="AC26" s="75"/>
      <c r="AD26" s="75"/>
      <c r="AE26" s="75"/>
      <c r="AF26" s="75"/>
      <c r="AG26" s="75"/>
      <c r="AH26" s="75"/>
      <c r="AI26" s="75"/>
      <c r="AJ26" s="75"/>
      <c r="AK26" s="75"/>
      <c r="AL26" s="75"/>
      <c r="AM26" s="75"/>
      <c r="AN26" s="75"/>
      <c r="AO26" s="75"/>
      <c r="AP26" s="75"/>
      <c r="AQ26" s="75"/>
      <c r="AR26" s="75"/>
      <c r="AS26" s="75"/>
      <c r="AT26" s="75"/>
      <c r="AU26" s="75"/>
      <c r="AV26" s="75"/>
      <c r="AW26" s="75"/>
      <c r="AX26" s="75"/>
      <c r="AY26" s="75"/>
      <c r="AZ26" s="75"/>
      <c r="BA26" s="75"/>
      <c r="BB26" s="75"/>
      <c r="BC26" s="75"/>
      <c r="BD26" s="75"/>
      <c r="BE26" s="75"/>
    </row>
    <row r="27" spans="1:57" s="74" customFormat="1" ht="80.5" customHeight="1" x14ac:dyDescent="0.3">
      <c r="A27" s="124">
        <v>23</v>
      </c>
      <c r="B27" s="121" t="s">
        <v>10</v>
      </c>
      <c r="C27" s="2" t="s">
        <v>103</v>
      </c>
      <c r="D27" s="83">
        <v>205000</v>
      </c>
      <c r="E27" s="3"/>
      <c r="H27" s="75"/>
      <c r="I27" s="75"/>
      <c r="J27" s="75"/>
      <c r="K27" s="75"/>
      <c r="L27" s="75"/>
      <c r="M27" s="75"/>
      <c r="N27" s="75"/>
      <c r="O27" s="75"/>
      <c r="P27" s="75"/>
      <c r="Q27" s="75"/>
      <c r="R27" s="75"/>
      <c r="S27" s="75"/>
      <c r="T27" s="75"/>
      <c r="U27" s="75"/>
      <c r="V27" s="75"/>
      <c r="W27" s="75"/>
      <c r="X27" s="75"/>
      <c r="Y27" s="75"/>
      <c r="Z27" s="75"/>
      <c r="AA27" s="75"/>
      <c r="AB27" s="75"/>
      <c r="AC27" s="75"/>
      <c r="AD27" s="75"/>
      <c r="AE27" s="75"/>
      <c r="AF27" s="75"/>
      <c r="AG27" s="75"/>
      <c r="AH27" s="75"/>
      <c r="AI27" s="75"/>
      <c r="AJ27" s="75"/>
      <c r="AK27" s="75"/>
      <c r="AL27" s="75"/>
      <c r="AM27" s="75"/>
      <c r="AN27" s="75"/>
      <c r="AO27" s="75"/>
      <c r="AP27" s="75"/>
      <c r="AQ27" s="75"/>
      <c r="AR27" s="75"/>
      <c r="AS27" s="75"/>
      <c r="AT27" s="75"/>
      <c r="AU27" s="75"/>
      <c r="AV27" s="75"/>
      <c r="AW27" s="75"/>
      <c r="AX27" s="75"/>
      <c r="AY27" s="75"/>
      <c r="AZ27" s="75"/>
      <c r="BA27" s="75"/>
      <c r="BB27" s="75"/>
      <c r="BC27" s="75"/>
      <c r="BD27" s="75"/>
      <c r="BE27" s="75"/>
    </row>
    <row r="28" spans="1:57" s="74" customFormat="1" ht="100" customHeight="1" x14ac:dyDescent="0.3">
      <c r="A28" s="124">
        <v>24</v>
      </c>
      <c r="B28" s="120" t="s">
        <v>11</v>
      </c>
      <c r="C28" s="2" t="s">
        <v>103</v>
      </c>
      <c r="D28" s="83">
        <v>150000</v>
      </c>
      <c r="E28" s="3"/>
      <c r="H28" s="75"/>
      <c r="I28" s="75"/>
      <c r="J28" s="75"/>
      <c r="K28" s="75"/>
      <c r="L28" s="75"/>
      <c r="M28" s="75"/>
      <c r="N28" s="75"/>
      <c r="O28" s="75"/>
      <c r="P28" s="75"/>
      <c r="Q28" s="75"/>
      <c r="R28" s="75"/>
      <c r="S28" s="75"/>
      <c r="T28" s="75"/>
      <c r="U28" s="75"/>
      <c r="V28" s="75"/>
      <c r="W28" s="75"/>
      <c r="X28" s="75"/>
      <c r="Y28" s="75"/>
      <c r="Z28" s="75"/>
      <c r="AA28" s="75"/>
      <c r="AB28" s="75"/>
      <c r="AC28" s="75"/>
      <c r="AD28" s="75"/>
      <c r="AE28" s="75"/>
      <c r="AF28" s="75"/>
      <c r="AG28" s="75"/>
      <c r="AH28" s="75"/>
      <c r="AI28" s="75"/>
      <c r="AJ28" s="75"/>
      <c r="AK28" s="75"/>
      <c r="AL28" s="75"/>
      <c r="AM28" s="75"/>
      <c r="AN28" s="75"/>
      <c r="AO28" s="75"/>
      <c r="AP28" s="75"/>
      <c r="AQ28" s="75"/>
      <c r="AR28" s="75"/>
      <c r="AS28" s="75"/>
      <c r="AT28" s="75"/>
      <c r="AU28" s="75"/>
      <c r="AV28" s="75"/>
      <c r="AW28" s="75"/>
      <c r="AX28" s="75"/>
      <c r="AY28" s="75"/>
      <c r="AZ28" s="75"/>
      <c r="BA28" s="75"/>
      <c r="BB28" s="75"/>
      <c r="BC28" s="75"/>
      <c r="BD28" s="75"/>
      <c r="BE28" s="75"/>
    </row>
    <row r="29" spans="1:57" s="74" customFormat="1" ht="100" customHeight="1" x14ac:dyDescent="0.3">
      <c r="A29" s="124">
        <v>25</v>
      </c>
      <c r="B29" s="120" t="s">
        <v>79</v>
      </c>
      <c r="C29" s="2" t="s">
        <v>103</v>
      </c>
      <c r="D29" s="83">
        <v>15000</v>
      </c>
      <c r="E29" s="3"/>
      <c r="H29" s="75"/>
      <c r="I29" s="75"/>
      <c r="J29" s="75"/>
      <c r="K29" s="75"/>
      <c r="L29" s="75"/>
      <c r="M29" s="75"/>
      <c r="N29" s="75"/>
      <c r="O29" s="75"/>
      <c r="P29" s="75"/>
      <c r="Q29" s="75"/>
      <c r="R29" s="75"/>
      <c r="S29" s="75"/>
      <c r="T29" s="75"/>
      <c r="U29" s="75"/>
      <c r="V29" s="75"/>
      <c r="W29" s="75"/>
      <c r="X29" s="75"/>
      <c r="Y29" s="75"/>
      <c r="Z29" s="75"/>
      <c r="AA29" s="75"/>
      <c r="AB29" s="75"/>
      <c r="AC29" s="75"/>
      <c r="AD29" s="75"/>
      <c r="AE29" s="75"/>
      <c r="AF29" s="75"/>
      <c r="AG29" s="75"/>
      <c r="AH29" s="75"/>
      <c r="AI29" s="75"/>
      <c r="AJ29" s="75"/>
      <c r="AK29" s="75"/>
      <c r="AL29" s="75"/>
      <c r="AM29" s="75"/>
      <c r="AN29" s="75"/>
      <c r="AO29" s="75"/>
      <c r="AP29" s="75"/>
      <c r="AQ29" s="75"/>
      <c r="AR29" s="75"/>
      <c r="AS29" s="75"/>
      <c r="AT29" s="75"/>
      <c r="AU29" s="75"/>
      <c r="AV29" s="75"/>
      <c r="AW29" s="75"/>
      <c r="AX29" s="75"/>
      <c r="AY29" s="75"/>
      <c r="AZ29" s="75"/>
      <c r="BA29" s="75"/>
      <c r="BB29" s="75"/>
      <c r="BC29" s="75"/>
      <c r="BD29" s="75"/>
      <c r="BE29" s="75"/>
    </row>
    <row r="30" spans="1:57" s="74" customFormat="1" ht="81" customHeight="1" x14ac:dyDescent="0.3">
      <c r="A30" s="124">
        <v>26</v>
      </c>
      <c r="B30" s="120" t="s">
        <v>12</v>
      </c>
      <c r="C30" s="2" t="s">
        <v>121</v>
      </c>
      <c r="D30" s="83">
        <v>550</v>
      </c>
      <c r="E30" s="1"/>
      <c r="H30" s="75"/>
      <c r="I30" s="75"/>
      <c r="J30" s="75"/>
      <c r="K30" s="75"/>
      <c r="L30" s="75"/>
      <c r="M30" s="75"/>
      <c r="N30" s="75"/>
      <c r="O30" s="75"/>
      <c r="P30" s="75"/>
      <c r="Q30" s="75"/>
      <c r="R30" s="75"/>
      <c r="S30" s="75"/>
      <c r="T30" s="75"/>
      <c r="U30" s="75"/>
      <c r="V30" s="75"/>
      <c r="W30" s="75"/>
      <c r="X30" s="75"/>
      <c r="Y30" s="75"/>
      <c r="Z30" s="75"/>
      <c r="AA30" s="75"/>
      <c r="AB30" s="75"/>
      <c r="AC30" s="75"/>
      <c r="AD30" s="75"/>
      <c r="AE30" s="75"/>
      <c r="AF30" s="75"/>
      <c r="AG30" s="75"/>
      <c r="AH30" s="75"/>
      <c r="AI30" s="75"/>
      <c r="AJ30" s="75"/>
      <c r="AK30" s="75"/>
      <c r="AL30" s="75"/>
      <c r="AM30" s="75"/>
      <c r="AN30" s="75"/>
      <c r="AO30" s="75"/>
      <c r="AP30" s="75"/>
      <c r="AQ30" s="75"/>
      <c r="AR30" s="75"/>
      <c r="AS30" s="75"/>
      <c r="AT30" s="75"/>
      <c r="AU30" s="75"/>
      <c r="AV30" s="75"/>
      <c r="AW30" s="75"/>
      <c r="AX30" s="75"/>
      <c r="AY30" s="75"/>
      <c r="AZ30" s="75"/>
      <c r="BA30" s="75"/>
      <c r="BB30" s="75"/>
      <c r="BC30" s="75"/>
      <c r="BD30" s="75"/>
      <c r="BE30" s="75"/>
    </row>
    <row r="31" spans="1:57" s="74" customFormat="1" ht="89.5" customHeight="1" x14ac:dyDescent="0.3">
      <c r="A31" s="124">
        <v>27</v>
      </c>
      <c r="B31" s="122" t="s">
        <v>299</v>
      </c>
      <c r="C31" s="2" t="s">
        <v>132</v>
      </c>
      <c r="D31" s="87" t="s">
        <v>134</v>
      </c>
      <c r="E31" s="3"/>
      <c r="H31" s="75"/>
      <c r="I31" s="75"/>
      <c r="J31" s="75"/>
      <c r="K31" s="75"/>
      <c r="L31" s="75"/>
      <c r="M31" s="75"/>
      <c r="N31" s="75"/>
      <c r="O31" s="75"/>
      <c r="P31" s="75"/>
      <c r="Q31" s="75"/>
      <c r="R31" s="75"/>
      <c r="S31" s="75"/>
      <c r="T31" s="75"/>
      <c r="U31" s="75"/>
      <c r="V31" s="75"/>
      <c r="W31" s="75"/>
      <c r="X31" s="75"/>
      <c r="Y31" s="75"/>
      <c r="Z31" s="75"/>
      <c r="AA31" s="75"/>
      <c r="AB31" s="75"/>
      <c r="AC31" s="75"/>
      <c r="AD31" s="75"/>
      <c r="AE31" s="75"/>
      <c r="AF31" s="75"/>
      <c r="AG31" s="75"/>
      <c r="AH31" s="75"/>
      <c r="AI31" s="75"/>
      <c r="AJ31" s="75"/>
      <c r="AK31" s="75"/>
      <c r="AL31" s="75"/>
      <c r="AM31" s="75"/>
      <c r="AN31" s="75"/>
      <c r="AO31" s="75"/>
      <c r="AP31" s="75"/>
      <c r="AQ31" s="75"/>
      <c r="AR31" s="75"/>
      <c r="AS31" s="75"/>
      <c r="AT31" s="75"/>
      <c r="AU31" s="75"/>
      <c r="AV31" s="75"/>
      <c r="AW31" s="75"/>
      <c r="AX31" s="75"/>
      <c r="AY31" s="75"/>
      <c r="AZ31" s="75"/>
      <c r="BA31" s="75"/>
      <c r="BB31" s="75"/>
      <c r="BC31" s="75"/>
      <c r="BD31" s="75"/>
      <c r="BE31" s="75"/>
    </row>
    <row r="32" spans="1:57" s="74" customFormat="1" ht="132.5" customHeight="1" x14ac:dyDescent="0.3">
      <c r="A32" s="124">
        <v>28</v>
      </c>
      <c r="B32" s="120" t="s">
        <v>308</v>
      </c>
      <c r="C32" s="126" t="s">
        <v>301</v>
      </c>
      <c r="D32" s="2" t="s">
        <v>300</v>
      </c>
      <c r="E32" s="6"/>
      <c r="H32" s="75"/>
      <c r="I32" s="75"/>
      <c r="J32" s="75"/>
      <c r="K32" s="75"/>
      <c r="L32" s="75"/>
      <c r="M32" s="75"/>
      <c r="N32" s="75"/>
      <c r="O32" s="75"/>
      <c r="P32" s="75"/>
      <c r="Q32" s="75"/>
      <c r="R32" s="75"/>
      <c r="S32" s="75"/>
      <c r="T32" s="75"/>
      <c r="U32" s="75"/>
      <c r="V32" s="75"/>
      <c r="W32" s="75"/>
      <c r="X32" s="75"/>
      <c r="Y32" s="75"/>
      <c r="Z32" s="75"/>
      <c r="AA32" s="75"/>
      <c r="AB32" s="75"/>
      <c r="AC32" s="75"/>
      <c r="AD32" s="75"/>
      <c r="AE32" s="75"/>
      <c r="AF32" s="75"/>
      <c r="AG32" s="75"/>
      <c r="AH32" s="75"/>
      <c r="AI32" s="75"/>
      <c r="AJ32" s="75"/>
      <c r="AK32" s="75"/>
      <c r="AL32" s="75"/>
      <c r="AM32" s="75"/>
      <c r="AN32" s="75"/>
      <c r="AO32" s="75"/>
      <c r="AP32" s="75"/>
      <c r="AQ32" s="75"/>
      <c r="AR32" s="75"/>
      <c r="AS32" s="75"/>
      <c r="AT32" s="75"/>
      <c r="AU32" s="75"/>
      <c r="AV32" s="75"/>
      <c r="AW32" s="75"/>
      <c r="AX32" s="75"/>
      <c r="AY32" s="75"/>
      <c r="AZ32" s="75"/>
      <c r="BA32" s="75"/>
      <c r="BB32" s="75"/>
      <c r="BC32" s="75"/>
      <c r="BD32" s="75"/>
      <c r="BE32" s="75"/>
    </row>
    <row r="33" spans="1:57" s="74" customFormat="1" ht="135.5" customHeight="1" x14ac:dyDescent="0.3">
      <c r="A33" s="124">
        <v>29</v>
      </c>
      <c r="B33" s="120" t="s">
        <v>309</v>
      </c>
      <c r="C33" s="2" t="s">
        <v>121</v>
      </c>
      <c r="D33" s="83" t="s">
        <v>302</v>
      </c>
      <c r="E33" s="86"/>
      <c r="H33" s="75"/>
      <c r="I33" s="75"/>
      <c r="J33" s="75"/>
      <c r="K33" s="75"/>
      <c r="L33" s="75"/>
      <c r="M33" s="75"/>
      <c r="N33" s="75"/>
      <c r="O33" s="75"/>
      <c r="P33" s="75"/>
      <c r="Q33" s="75"/>
      <c r="R33" s="75"/>
      <c r="S33" s="75"/>
      <c r="T33" s="75"/>
      <c r="U33" s="75"/>
      <c r="V33" s="75"/>
      <c r="W33" s="75"/>
      <c r="X33" s="75"/>
      <c r="Y33" s="75"/>
      <c r="Z33" s="75"/>
      <c r="AA33" s="75"/>
      <c r="AB33" s="75"/>
      <c r="AC33" s="75"/>
      <c r="AD33" s="75"/>
      <c r="AE33" s="75"/>
      <c r="AF33" s="75"/>
      <c r="AG33" s="75"/>
      <c r="AH33" s="75"/>
      <c r="AI33" s="75"/>
      <c r="AJ33" s="75"/>
      <c r="AK33" s="75"/>
      <c r="AL33" s="75"/>
      <c r="AM33" s="75"/>
      <c r="AN33" s="75"/>
      <c r="AO33" s="75"/>
      <c r="AP33" s="75"/>
      <c r="AQ33" s="75"/>
      <c r="AR33" s="75"/>
      <c r="AS33" s="75"/>
      <c r="AT33" s="75"/>
      <c r="AU33" s="75"/>
      <c r="AV33" s="75"/>
      <c r="AW33" s="75"/>
      <c r="AX33" s="75"/>
      <c r="AY33" s="75"/>
      <c r="AZ33" s="75"/>
      <c r="BA33" s="75"/>
      <c r="BB33" s="75"/>
      <c r="BC33" s="75"/>
      <c r="BD33" s="75"/>
      <c r="BE33" s="75"/>
    </row>
    <row r="34" spans="1:57" s="74" customFormat="1" ht="73" customHeight="1" x14ac:dyDescent="0.3">
      <c r="A34" s="124">
        <v>30</v>
      </c>
      <c r="B34" s="120" t="s">
        <v>13</v>
      </c>
      <c r="C34" s="2" t="s">
        <v>98</v>
      </c>
      <c r="D34" s="83">
        <v>257</v>
      </c>
      <c r="E34" s="1"/>
      <c r="H34" s="75"/>
      <c r="I34" s="75"/>
      <c r="J34" s="75"/>
      <c r="K34" s="75"/>
      <c r="L34" s="75"/>
      <c r="M34" s="75"/>
      <c r="N34" s="75"/>
      <c r="O34" s="75"/>
      <c r="P34" s="75"/>
      <c r="Q34" s="75"/>
      <c r="R34" s="75"/>
      <c r="S34" s="75"/>
      <c r="T34" s="75"/>
      <c r="U34" s="75"/>
      <c r="V34" s="75"/>
      <c r="W34" s="75"/>
      <c r="X34" s="75"/>
      <c r="Y34" s="75"/>
      <c r="Z34" s="75"/>
      <c r="AA34" s="75"/>
      <c r="AB34" s="75"/>
      <c r="AC34" s="75"/>
      <c r="AD34" s="75"/>
      <c r="AE34" s="75"/>
      <c r="AF34" s="75"/>
      <c r="AG34" s="75"/>
      <c r="AH34" s="75"/>
      <c r="AI34" s="75"/>
      <c r="AJ34" s="75"/>
      <c r="AK34" s="75"/>
      <c r="AL34" s="75"/>
      <c r="AM34" s="75"/>
      <c r="AN34" s="75"/>
      <c r="AO34" s="75"/>
      <c r="AP34" s="75"/>
      <c r="AQ34" s="75"/>
      <c r="AR34" s="75"/>
      <c r="AS34" s="75"/>
      <c r="AT34" s="75"/>
      <c r="AU34" s="75"/>
      <c r="AV34" s="75"/>
      <c r="AW34" s="75"/>
      <c r="AX34" s="75"/>
      <c r="AY34" s="75"/>
      <c r="AZ34" s="75"/>
      <c r="BA34" s="75"/>
      <c r="BB34" s="75"/>
      <c r="BC34" s="75"/>
      <c r="BD34" s="75"/>
      <c r="BE34" s="75"/>
    </row>
    <row r="35" spans="1:57" s="74" customFormat="1" ht="85.5" customHeight="1" x14ac:dyDescent="0.3">
      <c r="A35" s="124">
        <v>31</v>
      </c>
      <c r="B35" s="120" t="s">
        <v>14</v>
      </c>
      <c r="C35" s="2" t="s">
        <v>98</v>
      </c>
      <c r="D35" s="83">
        <v>187</v>
      </c>
      <c r="E35" s="1"/>
      <c r="H35" s="75"/>
      <c r="I35" s="75"/>
      <c r="J35" s="75"/>
      <c r="K35" s="75"/>
      <c r="L35" s="75"/>
      <c r="M35" s="75"/>
      <c r="N35" s="75"/>
      <c r="O35" s="75"/>
      <c r="P35" s="75"/>
      <c r="Q35" s="75"/>
      <c r="R35" s="75"/>
      <c r="S35" s="75"/>
      <c r="T35" s="75"/>
      <c r="U35" s="75"/>
      <c r="V35" s="75"/>
      <c r="W35" s="75"/>
      <c r="X35" s="75"/>
      <c r="Y35" s="75"/>
      <c r="Z35" s="75"/>
      <c r="AA35" s="75"/>
      <c r="AB35" s="75"/>
      <c r="AC35" s="75"/>
      <c r="AD35" s="75"/>
      <c r="AE35" s="75"/>
      <c r="AF35" s="75"/>
      <c r="AG35" s="75"/>
      <c r="AH35" s="75"/>
      <c r="AI35" s="75"/>
      <c r="AJ35" s="75"/>
      <c r="AK35" s="75"/>
      <c r="AL35" s="75"/>
      <c r="AM35" s="75"/>
      <c r="AN35" s="75"/>
      <c r="AO35" s="75"/>
      <c r="AP35" s="75"/>
      <c r="AQ35" s="75"/>
      <c r="AR35" s="75"/>
      <c r="AS35" s="75"/>
      <c r="AT35" s="75"/>
      <c r="AU35" s="75"/>
      <c r="AV35" s="75"/>
      <c r="AW35" s="75"/>
      <c r="AX35" s="75"/>
      <c r="AY35" s="75"/>
      <c r="AZ35" s="75"/>
      <c r="BA35" s="75"/>
      <c r="BB35" s="75"/>
      <c r="BC35" s="75"/>
      <c r="BD35" s="75"/>
      <c r="BE35" s="75"/>
    </row>
    <row r="36" spans="1:57" s="74" customFormat="1" ht="100" customHeight="1" x14ac:dyDescent="0.3">
      <c r="A36" s="124">
        <v>32</v>
      </c>
      <c r="B36" s="120" t="s">
        <v>47</v>
      </c>
      <c r="C36" s="2" t="s">
        <v>103</v>
      </c>
      <c r="D36" s="83">
        <v>120000</v>
      </c>
      <c r="E36" s="3"/>
      <c r="H36" s="75"/>
      <c r="I36" s="75"/>
      <c r="J36" s="75"/>
      <c r="K36" s="75"/>
      <c r="L36" s="75"/>
      <c r="M36" s="75"/>
      <c r="N36" s="75"/>
      <c r="O36" s="75"/>
      <c r="P36" s="75"/>
      <c r="Q36" s="75"/>
      <c r="R36" s="75"/>
      <c r="S36" s="75"/>
      <c r="T36" s="75"/>
      <c r="U36" s="75"/>
      <c r="V36" s="75"/>
      <c r="W36" s="75"/>
      <c r="X36" s="75"/>
      <c r="Y36" s="75"/>
      <c r="Z36" s="75"/>
      <c r="AA36" s="75"/>
      <c r="AB36" s="75"/>
      <c r="AC36" s="75"/>
      <c r="AD36" s="75"/>
      <c r="AE36" s="75"/>
      <c r="AF36" s="75"/>
      <c r="AG36" s="75"/>
      <c r="AH36" s="75"/>
      <c r="AI36" s="75"/>
      <c r="AJ36" s="75"/>
      <c r="AK36" s="75"/>
      <c r="AL36" s="75"/>
      <c r="AM36" s="75"/>
      <c r="AN36" s="75"/>
      <c r="AO36" s="75"/>
      <c r="AP36" s="75"/>
      <c r="AQ36" s="75"/>
      <c r="AR36" s="75"/>
      <c r="AS36" s="75"/>
      <c r="AT36" s="75"/>
      <c r="AU36" s="75"/>
      <c r="AV36" s="75"/>
      <c r="AW36" s="75"/>
      <c r="AX36" s="75"/>
      <c r="AY36" s="75"/>
      <c r="AZ36" s="75"/>
      <c r="BA36" s="75"/>
      <c r="BB36" s="75"/>
      <c r="BC36" s="75"/>
      <c r="BD36" s="75"/>
      <c r="BE36" s="75"/>
    </row>
    <row r="37" spans="1:57" s="74" customFormat="1" ht="83.5" customHeight="1" x14ac:dyDescent="0.3">
      <c r="A37" s="124">
        <v>33</v>
      </c>
      <c r="B37" s="120" t="s">
        <v>15</v>
      </c>
      <c r="C37" s="2" t="s">
        <v>103</v>
      </c>
      <c r="D37" s="83">
        <v>35700</v>
      </c>
      <c r="E37" s="3"/>
      <c r="H37" s="75"/>
      <c r="I37" s="75"/>
      <c r="J37" s="75"/>
      <c r="K37" s="75"/>
      <c r="L37" s="75"/>
      <c r="M37" s="75"/>
      <c r="N37" s="75"/>
      <c r="O37" s="75"/>
      <c r="P37" s="75"/>
      <c r="Q37" s="75"/>
      <c r="R37" s="75"/>
      <c r="S37" s="75"/>
      <c r="T37" s="75"/>
      <c r="U37" s="75"/>
      <c r="V37" s="75"/>
      <c r="W37" s="75"/>
      <c r="X37" s="75"/>
      <c r="Y37" s="75"/>
      <c r="Z37" s="75"/>
      <c r="AA37" s="75"/>
      <c r="AB37" s="75"/>
      <c r="AC37" s="75"/>
      <c r="AD37" s="75"/>
      <c r="AE37" s="75"/>
      <c r="AF37" s="75"/>
      <c r="AG37" s="75"/>
      <c r="AH37" s="75"/>
      <c r="AI37" s="75"/>
      <c r="AJ37" s="75"/>
      <c r="AK37" s="75"/>
      <c r="AL37" s="75"/>
      <c r="AM37" s="75"/>
      <c r="AN37" s="75"/>
      <c r="AO37" s="75"/>
      <c r="AP37" s="75"/>
      <c r="AQ37" s="75"/>
      <c r="AR37" s="75"/>
      <c r="AS37" s="75"/>
      <c r="AT37" s="75"/>
      <c r="AU37" s="75"/>
      <c r="AV37" s="75"/>
      <c r="AW37" s="75"/>
      <c r="AX37" s="75"/>
      <c r="AY37" s="75"/>
      <c r="AZ37" s="75"/>
      <c r="BA37" s="75"/>
      <c r="BB37" s="75"/>
      <c r="BC37" s="75"/>
      <c r="BD37" s="75"/>
      <c r="BE37" s="75"/>
    </row>
    <row r="38" spans="1:57" s="74" customFormat="1" ht="74.5" customHeight="1" x14ac:dyDescent="0.3">
      <c r="A38" s="124">
        <v>34</v>
      </c>
      <c r="B38" s="122" t="s">
        <v>108</v>
      </c>
      <c r="C38" s="2" t="s">
        <v>130</v>
      </c>
      <c r="D38" s="87">
        <v>4000</v>
      </c>
      <c r="E38" s="3"/>
      <c r="H38" s="75"/>
      <c r="I38" s="75"/>
      <c r="J38" s="75"/>
      <c r="K38" s="75"/>
      <c r="L38" s="75"/>
      <c r="M38" s="75"/>
      <c r="N38" s="75"/>
      <c r="O38" s="75"/>
      <c r="P38" s="75"/>
      <c r="Q38" s="75"/>
      <c r="R38" s="75"/>
      <c r="S38" s="75"/>
      <c r="T38" s="75"/>
      <c r="U38" s="75"/>
      <c r="V38" s="75"/>
      <c r="W38" s="75"/>
      <c r="X38" s="75"/>
      <c r="Y38" s="75"/>
      <c r="Z38" s="75"/>
      <c r="AA38" s="75"/>
      <c r="AB38" s="75"/>
      <c r="AC38" s="75"/>
      <c r="AD38" s="75"/>
      <c r="AE38" s="75"/>
      <c r="AF38" s="75"/>
      <c r="AG38" s="75"/>
      <c r="AH38" s="75"/>
      <c r="AI38" s="75"/>
      <c r="AJ38" s="75"/>
      <c r="AK38" s="75"/>
      <c r="AL38" s="75"/>
      <c r="AM38" s="75"/>
      <c r="AN38" s="75"/>
      <c r="AO38" s="75"/>
      <c r="AP38" s="75"/>
      <c r="AQ38" s="75"/>
      <c r="AR38" s="75"/>
      <c r="AS38" s="75"/>
      <c r="AT38" s="75"/>
      <c r="AU38" s="75"/>
      <c r="AV38" s="75"/>
      <c r="AW38" s="75"/>
      <c r="AX38" s="75"/>
      <c r="AY38" s="75"/>
      <c r="AZ38" s="75"/>
      <c r="BA38" s="75"/>
      <c r="BB38" s="75"/>
      <c r="BC38" s="75"/>
      <c r="BD38" s="75"/>
      <c r="BE38" s="75"/>
    </row>
    <row r="39" spans="1:57" s="74" customFormat="1" ht="100" customHeight="1" x14ac:dyDescent="0.3">
      <c r="A39" s="124">
        <v>35</v>
      </c>
      <c r="B39" s="120" t="s">
        <v>63</v>
      </c>
      <c r="C39" s="2" t="s">
        <v>103</v>
      </c>
      <c r="D39" s="83">
        <v>9200</v>
      </c>
      <c r="E39" s="3"/>
      <c r="H39" s="75"/>
      <c r="I39" s="75"/>
      <c r="J39" s="75"/>
      <c r="K39" s="75"/>
      <c r="L39" s="75"/>
      <c r="M39" s="75"/>
      <c r="N39" s="75"/>
      <c r="O39" s="75"/>
      <c r="P39" s="75"/>
      <c r="Q39" s="75"/>
      <c r="R39" s="75"/>
      <c r="S39" s="75"/>
      <c r="T39" s="75"/>
      <c r="U39" s="75"/>
      <c r="V39" s="75"/>
      <c r="W39" s="75"/>
      <c r="X39" s="75"/>
      <c r="Y39" s="75"/>
      <c r="Z39" s="75"/>
      <c r="AA39" s="75"/>
      <c r="AB39" s="75"/>
      <c r="AC39" s="75"/>
      <c r="AD39" s="75"/>
      <c r="AE39" s="75"/>
      <c r="AF39" s="75"/>
      <c r="AG39" s="75"/>
      <c r="AH39" s="75"/>
      <c r="AI39" s="75"/>
      <c r="AJ39" s="75"/>
      <c r="AK39" s="75"/>
      <c r="AL39" s="75"/>
      <c r="AM39" s="75"/>
      <c r="AN39" s="75"/>
      <c r="AO39" s="75"/>
      <c r="AP39" s="75"/>
      <c r="AQ39" s="75"/>
      <c r="AR39" s="75"/>
      <c r="AS39" s="75"/>
      <c r="AT39" s="75"/>
      <c r="AU39" s="75"/>
      <c r="AV39" s="75"/>
      <c r="AW39" s="75"/>
      <c r="AX39" s="75"/>
      <c r="AY39" s="75"/>
      <c r="AZ39" s="75"/>
      <c r="BA39" s="75"/>
      <c r="BB39" s="75"/>
      <c r="BC39" s="75"/>
      <c r="BD39" s="75"/>
      <c r="BE39" s="75"/>
    </row>
    <row r="40" spans="1:57" s="74" customFormat="1" ht="85" customHeight="1" x14ac:dyDescent="0.3">
      <c r="A40" s="124">
        <v>36</v>
      </c>
      <c r="B40" s="122" t="s">
        <v>80</v>
      </c>
      <c r="C40" s="2" t="s">
        <v>103</v>
      </c>
      <c r="D40" s="83">
        <v>2650</v>
      </c>
      <c r="E40" s="1"/>
      <c r="H40" s="75"/>
      <c r="I40" s="75"/>
      <c r="J40" s="75"/>
      <c r="K40" s="75"/>
      <c r="L40" s="75"/>
      <c r="M40" s="75"/>
      <c r="N40" s="75"/>
      <c r="O40" s="75"/>
      <c r="P40" s="75"/>
      <c r="Q40" s="75"/>
      <c r="R40" s="75"/>
      <c r="S40" s="75"/>
      <c r="T40" s="75"/>
      <c r="U40" s="75"/>
      <c r="V40" s="75"/>
      <c r="W40" s="75"/>
      <c r="X40" s="75"/>
      <c r="Y40" s="75"/>
      <c r="Z40" s="75"/>
      <c r="AA40" s="75"/>
      <c r="AB40" s="75"/>
      <c r="AC40" s="75"/>
      <c r="AD40" s="75"/>
      <c r="AE40" s="75"/>
      <c r="AF40" s="75"/>
      <c r="AG40" s="75"/>
      <c r="AH40" s="75"/>
      <c r="AI40" s="75"/>
      <c r="AJ40" s="75"/>
      <c r="AK40" s="75"/>
      <c r="AL40" s="75"/>
      <c r="AM40" s="75"/>
      <c r="AN40" s="75"/>
      <c r="AO40" s="75"/>
      <c r="AP40" s="75"/>
      <c r="AQ40" s="75"/>
      <c r="AR40" s="75"/>
      <c r="AS40" s="75"/>
      <c r="AT40" s="75"/>
      <c r="AU40" s="75"/>
      <c r="AV40" s="75"/>
      <c r="AW40" s="75"/>
      <c r="AX40" s="75"/>
      <c r="AY40" s="75"/>
      <c r="AZ40" s="75"/>
      <c r="BA40" s="75"/>
      <c r="BB40" s="75"/>
      <c r="BC40" s="75"/>
      <c r="BD40" s="75"/>
      <c r="BE40" s="75"/>
    </row>
    <row r="41" spans="1:57" s="74" customFormat="1" ht="77.5" customHeight="1" x14ac:dyDescent="0.3">
      <c r="A41" s="124">
        <v>37</v>
      </c>
      <c r="B41" s="120" t="s">
        <v>81</v>
      </c>
      <c r="C41" s="2" t="s">
        <v>103</v>
      </c>
      <c r="D41" s="83">
        <v>1150</v>
      </c>
      <c r="E41" s="1"/>
      <c r="H41" s="75"/>
      <c r="I41" s="75"/>
      <c r="J41" s="75"/>
      <c r="K41" s="75"/>
      <c r="L41" s="75"/>
      <c r="M41" s="75"/>
      <c r="N41" s="75"/>
      <c r="O41" s="75"/>
      <c r="P41" s="75"/>
      <c r="Q41" s="75"/>
      <c r="R41" s="75"/>
      <c r="S41" s="75"/>
      <c r="T41" s="75"/>
      <c r="U41" s="75"/>
      <c r="V41" s="75"/>
      <c r="W41" s="75"/>
      <c r="X41" s="75"/>
      <c r="Y41" s="75"/>
      <c r="Z41" s="75"/>
      <c r="AA41" s="75"/>
      <c r="AB41" s="75"/>
      <c r="AC41" s="75"/>
      <c r="AD41" s="75"/>
      <c r="AE41" s="75"/>
      <c r="AF41" s="75"/>
      <c r="AG41" s="75"/>
      <c r="AH41" s="75"/>
      <c r="AI41" s="75"/>
      <c r="AJ41" s="75"/>
      <c r="AK41" s="75"/>
      <c r="AL41" s="75"/>
      <c r="AM41" s="75"/>
      <c r="AN41" s="75"/>
      <c r="AO41" s="75"/>
      <c r="AP41" s="75"/>
      <c r="AQ41" s="75"/>
      <c r="AR41" s="75"/>
      <c r="AS41" s="75"/>
      <c r="AT41" s="75"/>
      <c r="AU41" s="75"/>
      <c r="AV41" s="75"/>
      <c r="AW41" s="75"/>
      <c r="AX41" s="75"/>
      <c r="AY41" s="75"/>
      <c r="AZ41" s="75"/>
      <c r="BA41" s="75"/>
      <c r="BB41" s="75"/>
      <c r="BC41" s="75"/>
      <c r="BD41" s="75"/>
      <c r="BE41" s="75"/>
    </row>
    <row r="42" spans="1:57" s="74" customFormat="1" ht="85" customHeight="1" x14ac:dyDescent="0.3">
      <c r="A42" s="124">
        <v>38</v>
      </c>
      <c r="B42" s="120" t="s">
        <v>82</v>
      </c>
      <c r="C42" s="2" t="s">
        <v>103</v>
      </c>
      <c r="D42" s="83">
        <v>145000</v>
      </c>
      <c r="E42" s="3"/>
      <c r="H42" s="75"/>
      <c r="I42" s="75"/>
      <c r="J42" s="75"/>
      <c r="K42" s="75"/>
      <c r="L42" s="75"/>
      <c r="M42" s="75"/>
      <c r="N42" s="75"/>
      <c r="O42" s="75"/>
      <c r="P42" s="75"/>
      <c r="Q42" s="75"/>
      <c r="R42" s="75"/>
      <c r="S42" s="75"/>
      <c r="T42" s="75"/>
      <c r="U42" s="75"/>
      <c r="V42" s="75"/>
      <c r="W42" s="75"/>
      <c r="X42" s="75"/>
      <c r="Y42" s="75"/>
      <c r="Z42" s="75"/>
      <c r="AA42" s="75"/>
      <c r="AB42" s="75"/>
      <c r="AC42" s="75"/>
      <c r="AD42" s="75"/>
      <c r="AE42" s="75"/>
      <c r="AF42" s="75"/>
      <c r="AG42" s="75"/>
      <c r="AH42" s="75"/>
      <c r="AI42" s="75"/>
      <c r="AJ42" s="75"/>
      <c r="AK42" s="75"/>
      <c r="AL42" s="75"/>
      <c r="AM42" s="75"/>
      <c r="AN42" s="75"/>
      <c r="AO42" s="75"/>
      <c r="AP42" s="75"/>
      <c r="AQ42" s="75"/>
      <c r="AR42" s="75"/>
      <c r="AS42" s="75"/>
      <c r="AT42" s="75"/>
      <c r="AU42" s="75"/>
      <c r="AV42" s="75"/>
      <c r="AW42" s="75"/>
      <c r="AX42" s="75"/>
      <c r="AY42" s="75"/>
      <c r="AZ42" s="75"/>
      <c r="BA42" s="75"/>
      <c r="BB42" s="75"/>
      <c r="BC42" s="75"/>
      <c r="BD42" s="75"/>
      <c r="BE42" s="75"/>
    </row>
    <row r="43" spans="1:57" s="74" customFormat="1" ht="79.5" customHeight="1" x14ac:dyDescent="0.3">
      <c r="A43" s="124">
        <v>39</v>
      </c>
      <c r="B43" s="121" t="s">
        <v>16</v>
      </c>
      <c r="C43" s="2" t="s">
        <v>98</v>
      </c>
      <c r="D43" s="83">
        <v>4400</v>
      </c>
      <c r="E43" s="3"/>
      <c r="H43" s="75"/>
      <c r="I43" s="75"/>
      <c r="J43" s="75"/>
      <c r="K43" s="75"/>
      <c r="L43" s="75"/>
      <c r="M43" s="75"/>
      <c r="N43" s="75"/>
      <c r="O43" s="75"/>
      <c r="P43" s="75"/>
      <c r="Q43" s="75"/>
      <c r="R43" s="75"/>
      <c r="S43" s="75"/>
      <c r="T43" s="75"/>
      <c r="U43" s="75"/>
      <c r="V43" s="75"/>
      <c r="W43" s="75"/>
      <c r="X43" s="75"/>
      <c r="Y43" s="75"/>
      <c r="Z43" s="75"/>
      <c r="AA43" s="75"/>
      <c r="AB43" s="75"/>
      <c r="AC43" s="75"/>
      <c r="AD43" s="75"/>
      <c r="AE43" s="75"/>
      <c r="AF43" s="75"/>
      <c r="AG43" s="75"/>
      <c r="AH43" s="75"/>
      <c r="AI43" s="75"/>
      <c r="AJ43" s="75"/>
      <c r="AK43" s="75"/>
      <c r="AL43" s="75"/>
      <c r="AM43" s="75"/>
      <c r="AN43" s="75"/>
      <c r="AO43" s="75"/>
      <c r="AP43" s="75"/>
      <c r="AQ43" s="75"/>
      <c r="AR43" s="75"/>
      <c r="AS43" s="75"/>
      <c r="AT43" s="75"/>
      <c r="AU43" s="75"/>
      <c r="AV43" s="75"/>
      <c r="AW43" s="75"/>
      <c r="AX43" s="75"/>
      <c r="AY43" s="75"/>
      <c r="AZ43" s="75"/>
      <c r="BA43" s="75"/>
      <c r="BB43" s="75"/>
      <c r="BC43" s="75"/>
      <c r="BD43" s="75"/>
      <c r="BE43" s="75"/>
    </row>
    <row r="44" spans="1:57" s="74" customFormat="1" ht="77" customHeight="1" x14ac:dyDescent="0.3">
      <c r="A44" s="124">
        <v>40</v>
      </c>
      <c r="B44" s="120" t="s">
        <v>17</v>
      </c>
      <c r="C44" s="2" t="s">
        <v>98</v>
      </c>
      <c r="D44" s="83">
        <v>2130</v>
      </c>
      <c r="E44" s="3"/>
      <c r="H44" s="75"/>
      <c r="I44" s="75"/>
      <c r="J44" s="75"/>
      <c r="K44" s="75"/>
      <c r="L44" s="75"/>
      <c r="M44" s="75"/>
      <c r="N44" s="75"/>
      <c r="O44" s="75"/>
      <c r="P44" s="75"/>
      <c r="Q44" s="75"/>
      <c r="R44" s="75"/>
      <c r="S44" s="75"/>
      <c r="T44" s="75"/>
      <c r="U44" s="75"/>
      <c r="V44" s="75"/>
      <c r="W44" s="75"/>
      <c r="X44" s="75"/>
      <c r="Y44" s="75"/>
      <c r="Z44" s="75"/>
      <c r="AA44" s="75"/>
      <c r="AB44" s="75"/>
      <c r="AC44" s="75"/>
      <c r="AD44" s="75"/>
      <c r="AE44" s="75"/>
      <c r="AF44" s="75"/>
      <c r="AG44" s="75"/>
      <c r="AH44" s="75"/>
      <c r="AI44" s="75"/>
      <c r="AJ44" s="75"/>
      <c r="AK44" s="75"/>
      <c r="AL44" s="75"/>
      <c r="AM44" s="75"/>
      <c r="AN44" s="75"/>
      <c r="AO44" s="75"/>
      <c r="AP44" s="75"/>
      <c r="AQ44" s="75"/>
      <c r="AR44" s="75"/>
      <c r="AS44" s="75"/>
      <c r="AT44" s="75"/>
      <c r="AU44" s="75"/>
      <c r="AV44" s="75"/>
      <c r="AW44" s="75"/>
      <c r="AX44" s="75"/>
      <c r="AY44" s="75"/>
      <c r="AZ44" s="75"/>
      <c r="BA44" s="75"/>
      <c r="BB44" s="75"/>
      <c r="BC44" s="75"/>
      <c r="BD44" s="75"/>
      <c r="BE44" s="75"/>
    </row>
    <row r="45" spans="1:57" s="74" customFormat="1" ht="84.5" customHeight="1" x14ac:dyDescent="0.3">
      <c r="A45" s="124">
        <v>41</v>
      </c>
      <c r="B45" s="120" t="s">
        <v>48</v>
      </c>
      <c r="C45" s="89" t="s">
        <v>52</v>
      </c>
      <c r="D45" s="83">
        <v>725000</v>
      </c>
      <c r="E45" s="86"/>
      <c r="H45" s="75"/>
      <c r="I45" s="75"/>
      <c r="J45" s="75"/>
      <c r="K45" s="75"/>
      <c r="L45" s="75"/>
      <c r="M45" s="75"/>
      <c r="N45" s="75"/>
      <c r="O45" s="75"/>
      <c r="P45" s="75"/>
      <c r="Q45" s="75"/>
      <c r="R45" s="75"/>
      <c r="S45" s="75"/>
      <c r="T45" s="75"/>
      <c r="U45" s="75"/>
      <c r="V45" s="75"/>
      <c r="W45" s="75"/>
      <c r="X45" s="75"/>
      <c r="Y45" s="75"/>
      <c r="Z45" s="75"/>
      <c r="AA45" s="75"/>
      <c r="AB45" s="75"/>
      <c r="AC45" s="75"/>
      <c r="AD45" s="75"/>
      <c r="AE45" s="75"/>
      <c r="AF45" s="75"/>
      <c r="AG45" s="75"/>
      <c r="AH45" s="75"/>
      <c r="AI45" s="75"/>
      <c r="AJ45" s="75"/>
      <c r="AK45" s="75"/>
      <c r="AL45" s="75"/>
      <c r="AM45" s="75"/>
      <c r="AN45" s="75"/>
      <c r="AO45" s="75"/>
      <c r="AP45" s="75"/>
      <c r="AQ45" s="75"/>
      <c r="AR45" s="75"/>
      <c r="AS45" s="75"/>
      <c r="AT45" s="75"/>
      <c r="AU45" s="75"/>
      <c r="AV45" s="75"/>
      <c r="AW45" s="75"/>
      <c r="AX45" s="75"/>
      <c r="AY45" s="75"/>
      <c r="AZ45" s="75"/>
      <c r="BA45" s="75"/>
      <c r="BB45" s="75"/>
      <c r="BC45" s="75"/>
      <c r="BD45" s="75"/>
      <c r="BE45" s="75"/>
    </row>
    <row r="46" spans="1:57" s="74" customFormat="1" ht="80.5" customHeight="1" x14ac:dyDescent="0.3">
      <c r="A46" s="124">
        <v>42</v>
      </c>
      <c r="B46" s="120" t="s">
        <v>18</v>
      </c>
      <c r="C46" s="2" t="s">
        <v>121</v>
      </c>
      <c r="D46" s="83">
        <v>1430</v>
      </c>
      <c r="E46" s="1"/>
      <c r="H46" s="75"/>
      <c r="I46" s="75"/>
      <c r="J46" s="75"/>
      <c r="K46" s="75"/>
      <c r="L46" s="75"/>
      <c r="M46" s="75"/>
      <c r="N46" s="75"/>
      <c r="O46" s="75"/>
      <c r="P46" s="75"/>
      <c r="Q46" s="75"/>
      <c r="R46" s="75"/>
      <c r="S46" s="75"/>
      <c r="T46" s="75"/>
      <c r="U46" s="75"/>
      <c r="V46" s="75"/>
      <c r="W46" s="75"/>
      <c r="X46" s="75"/>
      <c r="Y46" s="75"/>
      <c r="Z46" s="75"/>
      <c r="AA46" s="75"/>
      <c r="AB46" s="75"/>
      <c r="AC46" s="75"/>
      <c r="AD46" s="75"/>
      <c r="AE46" s="75"/>
      <c r="AF46" s="75"/>
      <c r="AG46" s="75"/>
      <c r="AH46" s="75"/>
      <c r="AI46" s="75"/>
      <c r="AJ46" s="75"/>
      <c r="AK46" s="75"/>
      <c r="AL46" s="75"/>
      <c r="AM46" s="75"/>
      <c r="AN46" s="75"/>
      <c r="AO46" s="75"/>
      <c r="AP46" s="75"/>
      <c r="AQ46" s="75"/>
      <c r="AR46" s="75"/>
      <c r="AS46" s="75"/>
      <c r="AT46" s="75"/>
      <c r="AU46" s="75"/>
      <c r="AV46" s="75"/>
      <c r="AW46" s="75"/>
      <c r="AX46" s="75"/>
      <c r="AY46" s="75"/>
      <c r="AZ46" s="75"/>
      <c r="BA46" s="75"/>
      <c r="BB46" s="75"/>
      <c r="BC46" s="75"/>
      <c r="BD46" s="75"/>
      <c r="BE46" s="75"/>
    </row>
    <row r="47" spans="1:57" s="74" customFormat="1" ht="80" customHeight="1" x14ac:dyDescent="0.3">
      <c r="A47" s="124">
        <v>43</v>
      </c>
      <c r="B47" s="121" t="s">
        <v>19</v>
      </c>
      <c r="C47" s="2" t="s">
        <v>103</v>
      </c>
      <c r="D47" s="83">
        <v>160000</v>
      </c>
      <c r="E47" s="3"/>
      <c r="H47" s="75"/>
      <c r="I47" s="75"/>
      <c r="J47" s="75"/>
      <c r="K47" s="75"/>
      <c r="L47" s="75"/>
      <c r="M47" s="75"/>
      <c r="N47" s="75"/>
      <c r="O47" s="75"/>
      <c r="P47" s="75"/>
      <c r="Q47" s="75"/>
      <c r="R47" s="75"/>
      <c r="S47" s="75"/>
      <c r="T47" s="75"/>
      <c r="U47" s="75"/>
      <c r="V47" s="75"/>
      <c r="W47" s="75"/>
      <c r="X47" s="75"/>
      <c r="Y47" s="75"/>
      <c r="Z47" s="75"/>
      <c r="AA47" s="75"/>
      <c r="AB47" s="75"/>
      <c r="AC47" s="75"/>
      <c r="AD47" s="75"/>
      <c r="AE47" s="75"/>
      <c r="AF47" s="75"/>
      <c r="AG47" s="75"/>
      <c r="AH47" s="75"/>
      <c r="AI47" s="75"/>
      <c r="AJ47" s="75"/>
      <c r="AK47" s="75"/>
      <c r="AL47" s="75"/>
      <c r="AM47" s="75"/>
      <c r="AN47" s="75"/>
      <c r="AO47" s="75"/>
      <c r="AP47" s="75"/>
      <c r="AQ47" s="75"/>
      <c r="AR47" s="75"/>
      <c r="AS47" s="75"/>
      <c r="AT47" s="75"/>
      <c r="AU47" s="75"/>
      <c r="AV47" s="75"/>
      <c r="AW47" s="75"/>
      <c r="AX47" s="75"/>
      <c r="AY47" s="75"/>
      <c r="AZ47" s="75"/>
      <c r="BA47" s="75"/>
      <c r="BB47" s="75"/>
      <c r="BC47" s="75"/>
      <c r="BD47" s="75"/>
      <c r="BE47" s="75"/>
    </row>
    <row r="48" spans="1:57" s="74" customFormat="1" ht="79.5" customHeight="1" x14ac:dyDescent="0.3">
      <c r="A48" s="124">
        <v>44</v>
      </c>
      <c r="B48" s="120" t="s">
        <v>20</v>
      </c>
      <c r="C48" s="2" t="s">
        <v>121</v>
      </c>
      <c r="D48" s="83">
        <v>5500</v>
      </c>
      <c r="E48" s="88"/>
      <c r="H48" s="75"/>
      <c r="I48" s="75"/>
      <c r="J48" s="75"/>
      <c r="K48" s="75"/>
      <c r="L48" s="75"/>
      <c r="M48" s="75"/>
      <c r="N48" s="75"/>
      <c r="O48" s="75"/>
      <c r="P48" s="75"/>
      <c r="Q48" s="75"/>
      <c r="R48" s="75"/>
      <c r="S48" s="75"/>
      <c r="T48" s="75"/>
      <c r="U48" s="75"/>
      <c r="V48" s="75"/>
      <c r="W48" s="75"/>
      <c r="X48" s="75"/>
      <c r="Y48" s="75"/>
      <c r="Z48" s="75"/>
      <c r="AA48" s="75"/>
      <c r="AB48" s="75"/>
      <c r="AC48" s="75"/>
      <c r="AD48" s="75"/>
      <c r="AE48" s="75"/>
      <c r="AF48" s="75"/>
      <c r="AG48" s="75"/>
      <c r="AH48" s="75"/>
      <c r="AI48" s="75"/>
      <c r="AJ48" s="75"/>
      <c r="AK48" s="75"/>
      <c r="AL48" s="75"/>
      <c r="AM48" s="75"/>
      <c r="AN48" s="75"/>
      <c r="AO48" s="75"/>
      <c r="AP48" s="75"/>
      <c r="AQ48" s="75"/>
      <c r="AR48" s="75"/>
      <c r="AS48" s="75"/>
      <c r="AT48" s="75"/>
      <c r="AU48" s="75"/>
      <c r="AV48" s="75"/>
      <c r="AW48" s="75"/>
      <c r="AX48" s="75"/>
      <c r="AY48" s="75"/>
      <c r="AZ48" s="75"/>
      <c r="BA48" s="75"/>
      <c r="BB48" s="75"/>
      <c r="BC48" s="75"/>
      <c r="BD48" s="75"/>
      <c r="BE48" s="75"/>
    </row>
    <row r="49" spans="1:57" s="74" customFormat="1" ht="92.5" customHeight="1" x14ac:dyDescent="0.3">
      <c r="A49" s="124">
        <v>45</v>
      </c>
      <c r="B49" s="120" t="s">
        <v>21</v>
      </c>
      <c r="C49" s="2" t="s">
        <v>121</v>
      </c>
      <c r="D49" s="83">
        <v>5500</v>
      </c>
      <c r="E49" s="88"/>
      <c r="H49" s="75"/>
      <c r="I49" s="75"/>
      <c r="J49" s="75"/>
      <c r="K49" s="75"/>
      <c r="L49" s="75"/>
      <c r="M49" s="75"/>
      <c r="N49" s="75"/>
      <c r="O49" s="75"/>
      <c r="P49" s="75"/>
      <c r="Q49" s="75"/>
      <c r="R49" s="75"/>
      <c r="S49" s="75"/>
      <c r="T49" s="75"/>
      <c r="U49" s="75"/>
      <c r="V49" s="75"/>
      <c r="W49" s="75"/>
      <c r="X49" s="75"/>
      <c r="Y49" s="75"/>
      <c r="Z49" s="75"/>
      <c r="AA49" s="75"/>
      <c r="AB49" s="75"/>
      <c r="AC49" s="75"/>
      <c r="AD49" s="75"/>
      <c r="AE49" s="75"/>
      <c r="AF49" s="75"/>
      <c r="AG49" s="75"/>
      <c r="AH49" s="75"/>
      <c r="AI49" s="75"/>
      <c r="AJ49" s="75"/>
      <c r="AK49" s="75"/>
      <c r="AL49" s="75"/>
      <c r="AM49" s="75"/>
      <c r="AN49" s="75"/>
      <c r="AO49" s="75"/>
      <c r="AP49" s="75"/>
      <c r="AQ49" s="75"/>
      <c r="AR49" s="75"/>
      <c r="AS49" s="75"/>
      <c r="AT49" s="75"/>
      <c r="AU49" s="75"/>
      <c r="AV49" s="75"/>
      <c r="AW49" s="75"/>
      <c r="AX49" s="75"/>
      <c r="AY49" s="75"/>
      <c r="AZ49" s="75"/>
      <c r="BA49" s="75"/>
      <c r="BB49" s="75"/>
      <c r="BC49" s="75"/>
      <c r="BD49" s="75"/>
      <c r="BE49" s="75"/>
    </row>
    <row r="50" spans="1:57" s="74" customFormat="1" ht="87.5" customHeight="1" x14ac:dyDescent="0.3">
      <c r="A50" s="124">
        <v>46</v>
      </c>
      <c r="B50" s="121" t="s">
        <v>64</v>
      </c>
      <c r="C50" s="2" t="s">
        <v>103</v>
      </c>
      <c r="D50" s="83">
        <v>74500</v>
      </c>
      <c r="E50" s="3"/>
      <c r="H50" s="75"/>
      <c r="I50" s="75"/>
      <c r="J50" s="75"/>
      <c r="K50" s="75"/>
      <c r="L50" s="75"/>
      <c r="M50" s="75"/>
      <c r="N50" s="75"/>
      <c r="O50" s="75"/>
      <c r="P50" s="75"/>
      <c r="Q50" s="75"/>
      <c r="R50" s="75"/>
      <c r="S50" s="75"/>
      <c r="T50" s="75"/>
      <c r="U50" s="75"/>
      <c r="V50" s="75"/>
      <c r="W50" s="75"/>
      <c r="X50" s="75"/>
      <c r="Y50" s="75"/>
      <c r="Z50" s="75"/>
      <c r="AA50" s="75"/>
      <c r="AB50" s="75"/>
      <c r="AC50" s="75"/>
      <c r="AD50" s="75"/>
      <c r="AE50" s="75"/>
      <c r="AF50" s="75"/>
      <c r="AG50" s="75"/>
      <c r="AH50" s="75"/>
      <c r="AI50" s="75"/>
      <c r="AJ50" s="75"/>
      <c r="AK50" s="75"/>
      <c r="AL50" s="75"/>
      <c r="AM50" s="75"/>
      <c r="AN50" s="75"/>
      <c r="AO50" s="75"/>
      <c r="AP50" s="75"/>
      <c r="AQ50" s="75"/>
      <c r="AR50" s="75"/>
      <c r="AS50" s="75"/>
      <c r="AT50" s="75"/>
      <c r="AU50" s="75"/>
      <c r="AV50" s="75"/>
      <c r="AW50" s="75"/>
      <c r="AX50" s="75"/>
      <c r="AY50" s="75"/>
      <c r="AZ50" s="75"/>
      <c r="BA50" s="75"/>
      <c r="BB50" s="75"/>
      <c r="BC50" s="75"/>
      <c r="BD50" s="75"/>
      <c r="BE50" s="75"/>
    </row>
    <row r="51" spans="1:57" s="74" customFormat="1" ht="100" customHeight="1" x14ac:dyDescent="0.3">
      <c r="A51" s="124">
        <v>47</v>
      </c>
      <c r="B51" s="122" t="s">
        <v>295</v>
      </c>
      <c r="C51" s="2" t="s">
        <v>130</v>
      </c>
      <c r="D51" s="87">
        <v>3100</v>
      </c>
      <c r="E51" s="3"/>
      <c r="H51" s="75"/>
      <c r="I51" s="75"/>
      <c r="J51" s="75"/>
      <c r="K51" s="75"/>
      <c r="L51" s="75"/>
      <c r="M51" s="75"/>
      <c r="N51" s="75"/>
      <c r="O51" s="75"/>
      <c r="P51" s="75"/>
      <c r="Q51" s="75"/>
      <c r="R51" s="75"/>
      <c r="S51" s="75"/>
      <c r="T51" s="75"/>
      <c r="U51" s="75"/>
      <c r="V51" s="75"/>
      <c r="W51" s="75"/>
      <c r="X51" s="75"/>
      <c r="Y51" s="75"/>
      <c r="Z51" s="75"/>
      <c r="AA51" s="75"/>
      <c r="AB51" s="75"/>
      <c r="AC51" s="75"/>
      <c r="AD51" s="75"/>
      <c r="AE51" s="75"/>
      <c r="AF51" s="75"/>
      <c r="AG51" s="75"/>
      <c r="AH51" s="75"/>
      <c r="AI51" s="75"/>
      <c r="AJ51" s="75"/>
      <c r="AK51" s="75"/>
      <c r="AL51" s="75"/>
      <c r="AM51" s="75"/>
      <c r="AN51" s="75"/>
      <c r="AO51" s="75"/>
      <c r="AP51" s="75"/>
      <c r="AQ51" s="75"/>
      <c r="AR51" s="75"/>
      <c r="AS51" s="75"/>
      <c r="AT51" s="75"/>
      <c r="AU51" s="75"/>
      <c r="AV51" s="75"/>
      <c r="AW51" s="75"/>
      <c r="AX51" s="75"/>
      <c r="AY51" s="75"/>
      <c r="AZ51" s="75"/>
      <c r="BA51" s="75"/>
      <c r="BB51" s="75"/>
      <c r="BC51" s="75"/>
      <c r="BD51" s="75"/>
      <c r="BE51" s="75"/>
    </row>
    <row r="52" spans="1:57" s="74" customFormat="1" ht="100" customHeight="1" x14ac:dyDescent="0.3">
      <c r="A52" s="124">
        <v>48</v>
      </c>
      <c r="B52" s="120" t="s">
        <v>22</v>
      </c>
      <c r="C52" s="2" t="s">
        <v>98</v>
      </c>
      <c r="D52" s="83">
        <v>315</v>
      </c>
      <c r="E52" s="3"/>
      <c r="H52" s="75"/>
      <c r="I52" s="75"/>
      <c r="J52" s="75"/>
      <c r="K52" s="75"/>
      <c r="L52" s="75"/>
      <c r="M52" s="75"/>
      <c r="N52" s="75"/>
      <c r="O52" s="75"/>
      <c r="P52" s="75"/>
      <c r="Q52" s="75"/>
      <c r="R52" s="75"/>
      <c r="S52" s="75"/>
      <c r="T52" s="75"/>
      <c r="U52" s="75"/>
      <c r="V52" s="75"/>
      <c r="W52" s="75"/>
      <c r="X52" s="75"/>
      <c r="Y52" s="75"/>
      <c r="Z52" s="75"/>
      <c r="AA52" s="75"/>
      <c r="AB52" s="75"/>
      <c r="AC52" s="75"/>
      <c r="AD52" s="75"/>
      <c r="AE52" s="75"/>
      <c r="AF52" s="75"/>
      <c r="AG52" s="75"/>
      <c r="AH52" s="75"/>
      <c r="AI52" s="75"/>
      <c r="AJ52" s="75"/>
      <c r="AK52" s="75"/>
      <c r="AL52" s="75"/>
      <c r="AM52" s="75"/>
      <c r="AN52" s="75"/>
      <c r="AO52" s="75"/>
      <c r="AP52" s="75"/>
      <c r="AQ52" s="75"/>
      <c r="AR52" s="75"/>
      <c r="AS52" s="75"/>
      <c r="AT52" s="75"/>
      <c r="AU52" s="75"/>
      <c r="AV52" s="75"/>
      <c r="AW52" s="75"/>
      <c r="AX52" s="75"/>
      <c r="AY52" s="75"/>
      <c r="AZ52" s="75"/>
      <c r="BA52" s="75"/>
      <c r="BB52" s="75"/>
      <c r="BC52" s="75"/>
      <c r="BD52" s="75"/>
      <c r="BE52" s="75"/>
    </row>
    <row r="53" spans="1:57" s="74" customFormat="1" ht="100" customHeight="1" x14ac:dyDescent="0.3">
      <c r="A53" s="124">
        <v>49</v>
      </c>
      <c r="B53" s="121" t="s">
        <v>23</v>
      </c>
      <c r="C53" s="2" t="s">
        <v>103</v>
      </c>
      <c r="D53" s="83">
        <v>950000</v>
      </c>
      <c r="E53" s="3"/>
      <c r="H53" s="75"/>
      <c r="I53" s="75"/>
      <c r="J53" s="75"/>
      <c r="K53" s="75"/>
      <c r="L53" s="75"/>
      <c r="M53" s="75"/>
      <c r="N53" s="75"/>
      <c r="O53" s="75"/>
      <c r="P53" s="75"/>
      <c r="Q53" s="75"/>
      <c r="R53" s="75"/>
      <c r="S53" s="75"/>
      <c r="T53" s="75"/>
      <c r="U53" s="75"/>
      <c r="V53" s="75"/>
      <c r="W53" s="75"/>
      <c r="X53" s="75"/>
      <c r="Y53" s="75"/>
      <c r="Z53" s="75"/>
      <c r="AA53" s="75"/>
      <c r="AB53" s="75"/>
      <c r="AC53" s="75"/>
      <c r="AD53" s="75"/>
      <c r="AE53" s="75"/>
      <c r="AF53" s="75"/>
      <c r="AG53" s="75"/>
      <c r="AH53" s="75"/>
      <c r="AI53" s="75"/>
      <c r="AJ53" s="75"/>
      <c r="AK53" s="75"/>
      <c r="AL53" s="75"/>
      <c r="AM53" s="75"/>
      <c r="AN53" s="75"/>
      <c r="AO53" s="75"/>
      <c r="AP53" s="75"/>
      <c r="AQ53" s="75"/>
      <c r="AR53" s="75"/>
      <c r="AS53" s="75"/>
      <c r="AT53" s="75"/>
      <c r="AU53" s="75"/>
      <c r="AV53" s="75"/>
      <c r="AW53" s="75"/>
      <c r="AX53" s="75"/>
      <c r="AY53" s="75"/>
      <c r="AZ53" s="75"/>
      <c r="BA53" s="75"/>
      <c r="BB53" s="75"/>
      <c r="BC53" s="75"/>
      <c r="BD53" s="75"/>
      <c r="BE53" s="75"/>
    </row>
    <row r="54" spans="1:57" s="74" customFormat="1" ht="100" customHeight="1" x14ac:dyDescent="0.3">
      <c r="A54" s="124">
        <v>50</v>
      </c>
      <c r="B54" s="120" t="s">
        <v>303</v>
      </c>
      <c r="C54" s="2" t="s">
        <v>103</v>
      </c>
      <c r="D54" s="83">
        <v>1760000</v>
      </c>
      <c r="E54" s="3"/>
      <c r="H54" s="75"/>
      <c r="I54" s="75"/>
      <c r="J54" s="75"/>
      <c r="K54" s="75"/>
      <c r="L54" s="75"/>
      <c r="M54" s="75"/>
      <c r="N54" s="75"/>
      <c r="O54" s="75"/>
      <c r="P54" s="75"/>
      <c r="Q54" s="75"/>
      <c r="R54" s="75"/>
      <c r="S54" s="75"/>
      <c r="T54" s="75"/>
      <c r="U54" s="75"/>
      <c r="V54" s="75"/>
      <c r="W54" s="75"/>
      <c r="X54" s="75"/>
      <c r="Y54" s="75"/>
      <c r="Z54" s="75"/>
      <c r="AA54" s="75"/>
      <c r="AB54" s="75"/>
      <c r="AC54" s="75"/>
      <c r="AD54" s="75"/>
      <c r="AE54" s="75"/>
      <c r="AF54" s="75"/>
      <c r="AG54" s="75"/>
      <c r="AH54" s="75"/>
      <c r="AI54" s="75"/>
      <c r="AJ54" s="75"/>
      <c r="AK54" s="75"/>
      <c r="AL54" s="75"/>
      <c r="AM54" s="75"/>
      <c r="AN54" s="75"/>
      <c r="AO54" s="75"/>
      <c r="AP54" s="75"/>
      <c r="AQ54" s="75"/>
      <c r="AR54" s="75"/>
      <c r="AS54" s="75"/>
      <c r="AT54" s="75"/>
      <c r="AU54" s="75"/>
      <c r="AV54" s="75"/>
      <c r="AW54" s="75"/>
      <c r="AX54" s="75"/>
      <c r="AY54" s="75"/>
      <c r="AZ54" s="75"/>
      <c r="BA54" s="75"/>
      <c r="BB54" s="75"/>
      <c r="BC54" s="75"/>
      <c r="BD54" s="75"/>
      <c r="BE54" s="75"/>
    </row>
    <row r="55" spans="1:57" s="74" customFormat="1" ht="82" customHeight="1" x14ac:dyDescent="0.3">
      <c r="A55" s="124">
        <v>51</v>
      </c>
      <c r="B55" s="120" t="s">
        <v>113</v>
      </c>
      <c r="C55" s="2" t="s">
        <v>121</v>
      </c>
      <c r="D55" s="83">
        <v>165</v>
      </c>
      <c r="E55" s="88"/>
      <c r="H55" s="75"/>
      <c r="I55" s="75"/>
      <c r="J55" s="75"/>
      <c r="K55" s="75"/>
      <c r="L55" s="75"/>
      <c r="M55" s="75"/>
      <c r="N55" s="75"/>
      <c r="O55" s="75"/>
      <c r="P55" s="75"/>
      <c r="Q55" s="75"/>
      <c r="R55" s="75"/>
      <c r="S55" s="75"/>
      <c r="T55" s="75"/>
      <c r="U55" s="75"/>
      <c r="V55" s="75"/>
      <c r="W55" s="75"/>
      <c r="X55" s="75"/>
      <c r="Y55" s="75"/>
      <c r="Z55" s="75"/>
      <c r="AA55" s="75"/>
      <c r="AB55" s="75"/>
      <c r="AC55" s="75"/>
      <c r="AD55" s="75"/>
      <c r="AE55" s="75"/>
      <c r="AF55" s="75"/>
      <c r="AG55" s="75"/>
      <c r="AH55" s="75"/>
      <c r="AI55" s="75"/>
      <c r="AJ55" s="75"/>
      <c r="AK55" s="75"/>
      <c r="AL55" s="75"/>
      <c r="AM55" s="75"/>
      <c r="AN55" s="75"/>
      <c r="AO55" s="75"/>
      <c r="AP55" s="75"/>
      <c r="AQ55" s="75"/>
      <c r="AR55" s="75"/>
      <c r="AS55" s="75"/>
      <c r="AT55" s="75"/>
      <c r="AU55" s="75"/>
      <c r="AV55" s="75"/>
      <c r="AW55" s="75"/>
      <c r="AX55" s="75"/>
      <c r="AY55" s="75"/>
      <c r="AZ55" s="75"/>
      <c r="BA55" s="75"/>
      <c r="BB55" s="75"/>
      <c r="BC55" s="75"/>
      <c r="BD55" s="75"/>
      <c r="BE55" s="75"/>
    </row>
    <row r="56" spans="1:57" s="74" customFormat="1" ht="100" customHeight="1" x14ac:dyDescent="0.3">
      <c r="A56" s="124">
        <v>52</v>
      </c>
      <c r="B56" s="120" t="s">
        <v>24</v>
      </c>
      <c r="C56" s="2" t="s">
        <v>98</v>
      </c>
      <c r="D56" s="83">
        <v>225000</v>
      </c>
      <c r="E56" s="1"/>
      <c r="H56" s="75"/>
      <c r="I56" s="75"/>
      <c r="J56" s="75"/>
      <c r="K56" s="75"/>
      <c r="L56" s="75"/>
      <c r="M56" s="75"/>
      <c r="N56" s="75"/>
      <c r="O56" s="75"/>
      <c r="P56" s="75"/>
      <c r="Q56" s="75"/>
      <c r="R56" s="75"/>
      <c r="S56" s="75"/>
      <c r="T56" s="75"/>
      <c r="U56" s="75"/>
      <c r="V56" s="75"/>
      <c r="W56" s="75"/>
      <c r="X56" s="75"/>
      <c r="Y56" s="75"/>
      <c r="Z56" s="75"/>
      <c r="AA56" s="75"/>
      <c r="AB56" s="75"/>
      <c r="AC56" s="75"/>
      <c r="AD56" s="75"/>
      <c r="AE56" s="75"/>
      <c r="AF56" s="75"/>
      <c r="AG56" s="75"/>
      <c r="AH56" s="75"/>
      <c r="AI56" s="75"/>
      <c r="AJ56" s="75"/>
      <c r="AK56" s="75"/>
      <c r="AL56" s="75"/>
      <c r="AM56" s="75"/>
      <c r="AN56" s="75"/>
      <c r="AO56" s="75"/>
      <c r="AP56" s="75"/>
      <c r="AQ56" s="75"/>
      <c r="AR56" s="75"/>
      <c r="AS56" s="75"/>
      <c r="AT56" s="75"/>
      <c r="AU56" s="75"/>
      <c r="AV56" s="75"/>
      <c r="AW56" s="75"/>
      <c r="AX56" s="75"/>
      <c r="AY56" s="75"/>
      <c r="AZ56" s="75"/>
      <c r="BA56" s="75"/>
      <c r="BB56" s="75"/>
      <c r="BC56" s="75"/>
      <c r="BD56" s="75"/>
      <c r="BE56" s="75"/>
    </row>
    <row r="57" spans="1:57" s="74" customFormat="1" ht="80.5" customHeight="1" x14ac:dyDescent="0.3">
      <c r="A57" s="124">
        <v>53</v>
      </c>
      <c r="B57" s="120" t="s">
        <v>44</v>
      </c>
      <c r="C57" s="2" t="s">
        <v>121</v>
      </c>
      <c r="D57" s="83">
        <v>256</v>
      </c>
      <c r="E57" s="3"/>
      <c r="H57" s="75"/>
      <c r="I57" s="75"/>
      <c r="J57" s="75"/>
      <c r="K57" s="75"/>
      <c r="L57" s="75"/>
      <c r="M57" s="75"/>
      <c r="N57" s="75"/>
      <c r="O57" s="75"/>
      <c r="P57" s="75"/>
      <c r="Q57" s="75"/>
      <c r="R57" s="75"/>
      <c r="S57" s="75"/>
      <c r="T57" s="75"/>
      <c r="U57" s="75"/>
      <c r="V57" s="75"/>
      <c r="W57" s="75"/>
      <c r="X57" s="75"/>
      <c r="Y57" s="75"/>
      <c r="Z57" s="75"/>
      <c r="AA57" s="75"/>
      <c r="AB57" s="75"/>
      <c r="AC57" s="75"/>
      <c r="AD57" s="75"/>
      <c r="AE57" s="75"/>
      <c r="AF57" s="75"/>
      <c r="AG57" s="75"/>
      <c r="AH57" s="75"/>
      <c r="AI57" s="75"/>
      <c r="AJ57" s="75"/>
      <c r="AK57" s="75"/>
      <c r="AL57" s="75"/>
      <c r="AM57" s="75"/>
      <c r="AN57" s="75"/>
      <c r="AO57" s="75"/>
      <c r="AP57" s="75"/>
      <c r="AQ57" s="75"/>
      <c r="AR57" s="75"/>
      <c r="AS57" s="75"/>
      <c r="AT57" s="75"/>
      <c r="AU57" s="75"/>
      <c r="AV57" s="75"/>
      <c r="AW57" s="75"/>
      <c r="AX57" s="75"/>
      <c r="AY57" s="75"/>
      <c r="AZ57" s="75"/>
      <c r="BA57" s="75"/>
      <c r="BB57" s="75"/>
      <c r="BC57" s="75"/>
      <c r="BD57" s="75"/>
      <c r="BE57" s="75"/>
    </row>
    <row r="58" spans="1:57" s="74" customFormat="1" ht="92.5" customHeight="1" x14ac:dyDescent="0.3">
      <c r="A58" s="124">
        <v>54</v>
      </c>
      <c r="B58" s="120" t="s">
        <v>49</v>
      </c>
      <c r="C58" s="89" t="s">
        <v>52</v>
      </c>
      <c r="D58" s="83">
        <v>3000000</v>
      </c>
      <c r="E58" s="86"/>
      <c r="H58" s="75"/>
      <c r="I58" s="75"/>
      <c r="J58" s="75"/>
      <c r="K58" s="75"/>
      <c r="L58" s="75"/>
      <c r="M58" s="75"/>
      <c r="N58" s="75"/>
      <c r="O58" s="75"/>
      <c r="P58" s="75"/>
      <c r="Q58" s="75"/>
      <c r="R58" s="75"/>
      <c r="S58" s="75"/>
      <c r="T58" s="75"/>
      <c r="U58" s="75"/>
      <c r="V58" s="75"/>
      <c r="W58" s="75"/>
      <c r="X58" s="75"/>
      <c r="Y58" s="75"/>
      <c r="Z58" s="75"/>
      <c r="AA58" s="75"/>
      <c r="AB58" s="75"/>
      <c r="AC58" s="75"/>
      <c r="AD58" s="75"/>
      <c r="AE58" s="75"/>
      <c r="AF58" s="75"/>
      <c r="AG58" s="75"/>
      <c r="AH58" s="75"/>
      <c r="AI58" s="75"/>
      <c r="AJ58" s="75"/>
      <c r="AK58" s="75"/>
      <c r="AL58" s="75"/>
      <c r="AM58" s="75"/>
      <c r="AN58" s="75"/>
      <c r="AO58" s="75"/>
      <c r="AP58" s="75"/>
      <c r="AQ58" s="75"/>
      <c r="AR58" s="75"/>
      <c r="AS58" s="75"/>
      <c r="AT58" s="75"/>
      <c r="AU58" s="75"/>
      <c r="AV58" s="75"/>
      <c r="AW58" s="75"/>
      <c r="AX58" s="75"/>
      <c r="AY58" s="75"/>
      <c r="AZ58" s="75"/>
      <c r="BA58" s="75"/>
      <c r="BB58" s="75"/>
      <c r="BC58" s="75"/>
      <c r="BD58" s="75"/>
      <c r="BE58" s="75"/>
    </row>
    <row r="59" spans="1:57" s="74" customFormat="1" ht="100" customHeight="1" x14ac:dyDescent="0.3">
      <c r="A59" s="124">
        <v>55</v>
      </c>
      <c r="B59" s="122" t="s">
        <v>304</v>
      </c>
      <c r="C59" s="2" t="s">
        <v>130</v>
      </c>
      <c r="D59" s="87">
        <v>25000</v>
      </c>
      <c r="E59" s="3"/>
      <c r="H59" s="75"/>
      <c r="I59" s="75"/>
      <c r="J59" s="75"/>
      <c r="K59" s="75"/>
      <c r="L59" s="75"/>
      <c r="M59" s="75"/>
      <c r="N59" s="75"/>
      <c r="O59" s="75"/>
      <c r="P59" s="75"/>
      <c r="Q59" s="75"/>
      <c r="R59" s="75"/>
      <c r="S59" s="75"/>
      <c r="T59" s="75"/>
      <c r="U59" s="75"/>
      <c r="V59" s="75"/>
      <c r="W59" s="75"/>
      <c r="X59" s="75"/>
      <c r="Y59" s="75"/>
      <c r="Z59" s="75"/>
      <c r="AA59" s="75"/>
      <c r="AB59" s="75"/>
      <c r="AC59" s="75"/>
      <c r="AD59" s="75"/>
      <c r="AE59" s="75"/>
      <c r="AF59" s="75"/>
      <c r="AG59" s="75"/>
      <c r="AH59" s="75"/>
      <c r="AI59" s="75"/>
      <c r="AJ59" s="75"/>
      <c r="AK59" s="75"/>
      <c r="AL59" s="75"/>
      <c r="AM59" s="75"/>
      <c r="AN59" s="75"/>
      <c r="AO59" s="75"/>
      <c r="AP59" s="75"/>
      <c r="AQ59" s="75"/>
      <c r="AR59" s="75"/>
      <c r="AS59" s="75"/>
      <c r="AT59" s="75"/>
      <c r="AU59" s="75"/>
      <c r="AV59" s="75"/>
      <c r="AW59" s="75"/>
      <c r="AX59" s="75"/>
      <c r="AY59" s="75"/>
      <c r="AZ59" s="75"/>
      <c r="BA59" s="75"/>
      <c r="BB59" s="75"/>
      <c r="BC59" s="75"/>
      <c r="BD59" s="75"/>
      <c r="BE59" s="75"/>
    </row>
    <row r="60" spans="1:57" s="74" customFormat="1" ht="86" customHeight="1" x14ac:dyDescent="0.3">
      <c r="A60" s="124">
        <v>56</v>
      </c>
      <c r="B60" s="121" t="s">
        <v>65</v>
      </c>
      <c r="C60" s="2" t="s">
        <v>103</v>
      </c>
      <c r="D60" s="83">
        <v>12400</v>
      </c>
      <c r="E60" s="3"/>
      <c r="H60" s="75"/>
      <c r="I60" s="75"/>
      <c r="J60" s="75"/>
      <c r="K60" s="75"/>
      <c r="L60" s="75"/>
      <c r="M60" s="75"/>
      <c r="N60" s="75"/>
      <c r="O60" s="75"/>
      <c r="P60" s="75"/>
      <c r="Q60" s="75"/>
      <c r="R60" s="75"/>
      <c r="S60" s="75"/>
      <c r="T60" s="75"/>
      <c r="U60" s="75"/>
      <c r="V60" s="75"/>
      <c r="W60" s="75"/>
      <c r="X60" s="75"/>
      <c r="Y60" s="75"/>
      <c r="Z60" s="75"/>
      <c r="AA60" s="75"/>
      <c r="AB60" s="75"/>
      <c r="AC60" s="75"/>
      <c r="AD60" s="75"/>
      <c r="AE60" s="75"/>
      <c r="AF60" s="75"/>
      <c r="AG60" s="75"/>
      <c r="AH60" s="75"/>
      <c r="AI60" s="75"/>
      <c r="AJ60" s="75"/>
      <c r="AK60" s="75"/>
      <c r="AL60" s="75"/>
      <c r="AM60" s="75"/>
      <c r="AN60" s="75"/>
      <c r="AO60" s="75"/>
      <c r="AP60" s="75"/>
      <c r="AQ60" s="75"/>
      <c r="AR60" s="75"/>
      <c r="AS60" s="75"/>
      <c r="AT60" s="75"/>
      <c r="AU60" s="75"/>
      <c r="AV60" s="75"/>
      <c r="AW60" s="75"/>
      <c r="AX60" s="75"/>
      <c r="AY60" s="75"/>
      <c r="AZ60" s="75"/>
      <c r="BA60" s="75"/>
      <c r="BB60" s="75"/>
      <c r="BC60" s="75"/>
      <c r="BD60" s="75"/>
      <c r="BE60" s="75"/>
    </row>
    <row r="61" spans="1:57" s="74" customFormat="1" ht="76" customHeight="1" x14ac:dyDescent="0.3">
      <c r="A61" s="124">
        <v>57</v>
      </c>
      <c r="B61" s="120" t="s">
        <v>25</v>
      </c>
      <c r="C61" s="2" t="s">
        <v>103</v>
      </c>
      <c r="D61" s="83">
        <v>17000</v>
      </c>
      <c r="E61" s="1"/>
      <c r="H61" s="75"/>
      <c r="I61" s="75"/>
      <c r="J61" s="75"/>
      <c r="K61" s="75"/>
      <c r="L61" s="75"/>
      <c r="M61" s="75"/>
      <c r="N61" s="75"/>
      <c r="O61" s="75"/>
      <c r="P61" s="75"/>
      <c r="Q61" s="75"/>
      <c r="R61" s="75"/>
      <c r="S61" s="75"/>
      <c r="T61" s="75"/>
      <c r="U61" s="75"/>
      <c r="V61" s="75"/>
      <c r="W61" s="75"/>
      <c r="X61" s="75"/>
      <c r="Y61" s="75"/>
      <c r="Z61" s="75"/>
      <c r="AA61" s="75"/>
      <c r="AB61" s="75"/>
      <c r="AC61" s="75"/>
      <c r="AD61" s="75"/>
      <c r="AE61" s="75"/>
      <c r="AF61" s="75"/>
      <c r="AG61" s="75"/>
      <c r="AH61" s="75"/>
      <c r="AI61" s="75"/>
      <c r="AJ61" s="75"/>
      <c r="AK61" s="75"/>
      <c r="AL61" s="75"/>
      <c r="AM61" s="75"/>
      <c r="AN61" s="75"/>
      <c r="AO61" s="75"/>
      <c r="AP61" s="75"/>
      <c r="AQ61" s="75"/>
      <c r="AR61" s="75"/>
      <c r="AS61" s="75"/>
      <c r="AT61" s="75"/>
      <c r="AU61" s="75"/>
      <c r="AV61" s="75"/>
      <c r="AW61" s="75"/>
      <c r="AX61" s="75"/>
      <c r="AY61" s="75"/>
      <c r="AZ61" s="75"/>
      <c r="BA61" s="75"/>
      <c r="BB61" s="75"/>
      <c r="BC61" s="75"/>
      <c r="BD61" s="75"/>
      <c r="BE61" s="75"/>
    </row>
    <row r="62" spans="1:57" s="74" customFormat="1" ht="80.5" customHeight="1" x14ac:dyDescent="0.3">
      <c r="A62" s="124">
        <v>58</v>
      </c>
      <c r="B62" s="120" t="s">
        <v>26</v>
      </c>
      <c r="C62" s="2" t="s">
        <v>121</v>
      </c>
      <c r="D62" s="83">
        <v>107</v>
      </c>
      <c r="E62" s="1"/>
      <c r="H62" s="75"/>
      <c r="I62" s="75"/>
      <c r="J62" s="75"/>
      <c r="K62" s="75"/>
      <c r="L62" s="75"/>
      <c r="M62" s="75"/>
      <c r="N62" s="75"/>
      <c r="O62" s="75"/>
      <c r="P62" s="75"/>
      <c r="Q62" s="75"/>
      <c r="R62" s="75"/>
      <c r="S62" s="75"/>
      <c r="T62" s="75"/>
      <c r="U62" s="75"/>
      <c r="V62" s="75"/>
      <c r="W62" s="75"/>
      <c r="X62" s="75"/>
      <c r="Y62" s="75"/>
      <c r="Z62" s="75"/>
      <c r="AA62" s="75"/>
      <c r="AB62" s="75"/>
      <c r="AC62" s="75"/>
      <c r="AD62" s="75"/>
      <c r="AE62" s="75"/>
      <c r="AF62" s="75"/>
      <c r="AG62" s="75"/>
      <c r="AH62" s="75"/>
      <c r="AI62" s="75"/>
      <c r="AJ62" s="75"/>
      <c r="AK62" s="75"/>
      <c r="AL62" s="75"/>
      <c r="AM62" s="75"/>
      <c r="AN62" s="75"/>
      <c r="AO62" s="75"/>
      <c r="AP62" s="75"/>
      <c r="AQ62" s="75"/>
      <c r="AR62" s="75"/>
      <c r="AS62" s="75"/>
      <c r="AT62" s="75"/>
      <c r="AU62" s="75"/>
      <c r="AV62" s="75"/>
      <c r="AW62" s="75"/>
      <c r="AX62" s="75"/>
      <c r="AY62" s="75"/>
      <c r="AZ62" s="75"/>
      <c r="BA62" s="75"/>
      <c r="BB62" s="75"/>
      <c r="BC62" s="75"/>
      <c r="BD62" s="75"/>
      <c r="BE62" s="75"/>
    </row>
    <row r="63" spans="1:57" s="74" customFormat="1" ht="78" customHeight="1" x14ac:dyDescent="0.3">
      <c r="A63" s="124">
        <v>59</v>
      </c>
      <c r="B63" s="122" t="s">
        <v>66</v>
      </c>
      <c r="C63" s="2" t="s">
        <v>103</v>
      </c>
      <c r="D63" s="83">
        <v>1378</v>
      </c>
      <c r="E63" s="4"/>
      <c r="H63" s="75"/>
      <c r="I63" s="75"/>
      <c r="J63" s="75"/>
      <c r="K63" s="75"/>
      <c r="L63" s="75"/>
      <c r="M63" s="75"/>
      <c r="N63" s="75"/>
      <c r="O63" s="75"/>
      <c r="P63" s="75"/>
      <c r="Q63" s="75"/>
      <c r="R63" s="75"/>
      <c r="S63" s="75"/>
      <c r="T63" s="75"/>
      <c r="U63" s="75"/>
      <c r="V63" s="75"/>
      <c r="W63" s="75"/>
      <c r="X63" s="75"/>
      <c r="Y63" s="75"/>
      <c r="Z63" s="75"/>
      <c r="AA63" s="75"/>
      <c r="AB63" s="75"/>
      <c r="AC63" s="75"/>
      <c r="AD63" s="75"/>
      <c r="AE63" s="75"/>
      <c r="AF63" s="75"/>
      <c r="AG63" s="75"/>
      <c r="AH63" s="75"/>
      <c r="AI63" s="75"/>
      <c r="AJ63" s="75"/>
      <c r="AK63" s="75"/>
      <c r="AL63" s="75"/>
      <c r="AM63" s="75"/>
      <c r="AN63" s="75"/>
      <c r="AO63" s="75"/>
      <c r="AP63" s="75"/>
      <c r="AQ63" s="75"/>
      <c r="AR63" s="75"/>
      <c r="AS63" s="75"/>
      <c r="AT63" s="75"/>
      <c r="AU63" s="75"/>
      <c r="AV63" s="75"/>
      <c r="AW63" s="75"/>
      <c r="AX63" s="75"/>
      <c r="AY63" s="75"/>
      <c r="AZ63" s="75"/>
      <c r="BA63" s="75"/>
      <c r="BB63" s="75"/>
      <c r="BC63" s="75"/>
      <c r="BD63" s="75"/>
      <c r="BE63" s="75"/>
    </row>
    <row r="64" spans="1:57" s="74" customFormat="1" ht="100" customHeight="1" x14ac:dyDescent="0.3">
      <c r="A64" s="124">
        <v>60</v>
      </c>
      <c r="B64" s="122" t="s">
        <v>120</v>
      </c>
      <c r="C64" s="2" t="s">
        <v>103</v>
      </c>
      <c r="D64" s="87">
        <v>500000</v>
      </c>
      <c r="E64" s="3"/>
      <c r="H64" s="75"/>
      <c r="I64" s="75"/>
      <c r="J64" s="75"/>
      <c r="K64" s="75"/>
      <c r="L64" s="75"/>
      <c r="M64" s="75"/>
      <c r="N64" s="75"/>
      <c r="O64" s="75"/>
      <c r="P64" s="75"/>
      <c r="Q64" s="75"/>
      <c r="R64" s="75"/>
      <c r="S64" s="75"/>
      <c r="T64" s="75"/>
      <c r="U64" s="75"/>
      <c r="V64" s="75"/>
      <c r="W64" s="75"/>
      <c r="X64" s="75"/>
      <c r="Y64" s="75"/>
      <c r="Z64" s="75"/>
      <c r="AA64" s="75"/>
      <c r="AB64" s="75"/>
      <c r="AC64" s="75"/>
      <c r="AD64" s="75"/>
      <c r="AE64" s="75"/>
      <c r="AF64" s="75"/>
      <c r="AG64" s="75"/>
      <c r="AH64" s="75"/>
      <c r="AI64" s="75"/>
      <c r="AJ64" s="75"/>
      <c r="AK64" s="75"/>
      <c r="AL64" s="75"/>
      <c r="AM64" s="75"/>
      <c r="AN64" s="75"/>
      <c r="AO64" s="75"/>
      <c r="AP64" s="75"/>
      <c r="AQ64" s="75"/>
      <c r="AR64" s="75"/>
      <c r="AS64" s="75"/>
      <c r="AT64" s="75"/>
      <c r="AU64" s="75"/>
      <c r="AV64" s="75"/>
      <c r="AW64" s="75"/>
      <c r="AX64" s="75"/>
      <c r="AY64" s="75"/>
      <c r="AZ64" s="75"/>
      <c r="BA64" s="75"/>
      <c r="BB64" s="75"/>
      <c r="BC64" s="75"/>
      <c r="BD64" s="75"/>
      <c r="BE64" s="75"/>
    </row>
    <row r="65" spans="1:57" s="74" customFormat="1" ht="100" customHeight="1" x14ac:dyDescent="0.3">
      <c r="A65" s="124">
        <v>61</v>
      </c>
      <c r="B65" s="120" t="s">
        <v>27</v>
      </c>
      <c r="C65" s="2" t="s">
        <v>103</v>
      </c>
      <c r="D65" s="83">
        <v>318100</v>
      </c>
      <c r="E65" s="3"/>
      <c r="H65" s="75"/>
      <c r="I65" s="75"/>
      <c r="J65" s="75"/>
      <c r="K65" s="75"/>
      <c r="L65" s="75"/>
      <c r="M65" s="75"/>
      <c r="N65" s="75"/>
      <c r="O65" s="75"/>
      <c r="P65" s="75"/>
      <c r="Q65" s="75"/>
      <c r="R65" s="75"/>
      <c r="S65" s="75"/>
      <c r="T65" s="75"/>
      <c r="U65" s="75"/>
      <c r="V65" s="75"/>
      <c r="W65" s="75"/>
      <c r="X65" s="75"/>
      <c r="Y65" s="75"/>
      <c r="Z65" s="75"/>
      <c r="AA65" s="75"/>
      <c r="AB65" s="75"/>
      <c r="AC65" s="75"/>
      <c r="AD65" s="75"/>
      <c r="AE65" s="75"/>
      <c r="AF65" s="75"/>
      <c r="AG65" s="75"/>
      <c r="AH65" s="75"/>
      <c r="AI65" s="75"/>
      <c r="AJ65" s="75"/>
      <c r="AK65" s="75"/>
      <c r="AL65" s="75"/>
      <c r="AM65" s="75"/>
      <c r="AN65" s="75"/>
      <c r="AO65" s="75"/>
      <c r="AP65" s="75"/>
      <c r="AQ65" s="75"/>
      <c r="AR65" s="75"/>
      <c r="AS65" s="75"/>
      <c r="AT65" s="75"/>
      <c r="AU65" s="75"/>
      <c r="AV65" s="75"/>
      <c r="AW65" s="75"/>
      <c r="AX65" s="75"/>
      <c r="AY65" s="75"/>
      <c r="AZ65" s="75"/>
      <c r="BA65" s="75"/>
      <c r="BB65" s="75"/>
      <c r="BC65" s="75"/>
      <c r="BD65" s="75"/>
      <c r="BE65" s="75"/>
    </row>
    <row r="66" spans="1:57" s="74" customFormat="1" ht="79.5" customHeight="1" x14ac:dyDescent="0.3">
      <c r="A66" s="124">
        <v>62</v>
      </c>
      <c r="B66" s="121" t="s">
        <v>28</v>
      </c>
      <c r="C66" s="2" t="s">
        <v>121</v>
      </c>
      <c r="D66" s="83">
        <v>1500</v>
      </c>
      <c r="E66" s="3"/>
      <c r="H66" s="75"/>
      <c r="I66" s="75"/>
      <c r="J66" s="75"/>
      <c r="K66" s="75"/>
      <c r="L66" s="75"/>
      <c r="M66" s="75"/>
      <c r="N66" s="75"/>
      <c r="O66" s="75"/>
      <c r="P66" s="75"/>
      <c r="Q66" s="75"/>
      <c r="R66" s="75"/>
      <c r="S66" s="75"/>
      <c r="T66" s="75"/>
      <c r="U66" s="75"/>
      <c r="V66" s="75"/>
      <c r="W66" s="75"/>
      <c r="X66" s="75"/>
      <c r="Y66" s="75"/>
      <c r="Z66" s="75"/>
      <c r="AA66" s="75"/>
      <c r="AB66" s="75"/>
      <c r="AC66" s="75"/>
      <c r="AD66" s="75"/>
      <c r="AE66" s="75"/>
      <c r="AF66" s="75"/>
      <c r="AG66" s="75"/>
      <c r="AH66" s="75"/>
      <c r="AI66" s="75"/>
      <c r="AJ66" s="75"/>
      <c r="AK66" s="75"/>
      <c r="AL66" s="75"/>
      <c r="AM66" s="75"/>
      <c r="AN66" s="75"/>
      <c r="AO66" s="75"/>
      <c r="AP66" s="75"/>
      <c r="AQ66" s="75"/>
      <c r="AR66" s="75"/>
      <c r="AS66" s="75"/>
      <c r="AT66" s="75"/>
      <c r="AU66" s="75"/>
      <c r="AV66" s="75"/>
      <c r="AW66" s="75"/>
      <c r="AX66" s="75"/>
      <c r="AY66" s="75"/>
      <c r="AZ66" s="75"/>
      <c r="BA66" s="75"/>
      <c r="BB66" s="75"/>
      <c r="BC66" s="75"/>
      <c r="BD66" s="75"/>
      <c r="BE66" s="75"/>
    </row>
    <row r="67" spans="1:57" s="74" customFormat="1" ht="78.5" customHeight="1" x14ac:dyDescent="0.3">
      <c r="A67" s="124">
        <v>63</v>
      </c>
      <c r="B67" s="121" t="s">
        <v>29</v>
      </c>
      <c r="C67" s="2" t="s">
        <v>121</v>
      </c>
      <c r="D67" s="83">
        <v>1300</v>
      </c>
      <c r="E67" s="3"/>
      <c r="H67" s="75"/>
      <c r="I67" s="75"/>
      <c r="J67" s="75"/>
      <c r="K67" s="75"/>
      <c r="L67" s="75"/>
      <c r="M67" s="75"/>
      <c r="N67" s="75"/>
      <c r="O67" s="75"/>
      <c r="P67" s="75"/>
      <c r="Q67" s="75"/>
      <c r="R67" s="75"/>
      <c r="S67" s="75"/>
      <c r="T67" s="75"/>
      <c r="U67" s="75"/>
      <c r="V67" s="75"/>
      <c r="W67" s="75"/>
      <c r="X67" s="75"/>
      <c r="Y67" s="75"/>
      <c r="Z67" s="75"/>
      <c r="AA67" s="75"/>
      <c r="AB67" s="75"/>
      <c r="AC67" s="75"/>
      <c r="AD67" s="75"/>
      <c r="AE67" s="75"/>
      <c r="AF67" s="75"/>
      <c r="AG67" s="75"/>
      <c r="AH67" s="75"/>
      <c r="AI67" s="75"/>
      <c r="AJ67" s="75"/>
      <c r="AK67" s="75"/>
      <c r="AL67" s="75"/>
      <c r="AM67" s="75"/>
      <c r="AN67" s="75"/>
      <c r="AO67" s="75"/>
      <c r="AP67" s="75"/>
      <c r="AQ67" s="75"/>
      <c r="AR67" s="75"/>
      <c r="AS67" s="75"/>
      <c r="AT67" s="75"/>
      <c r="AU67" s="75"/>
      <c r="AV67" s="75"/>
      <c r="AW67" s="75"/>
      <c r="AX67" s="75"/>
      <c r="AY67" s="75"/>
      <c r="AZ67" s="75"/>
      <c r="BA67" s="75"/>
      <c r="BB67" s="75"/>
      <c r="BC67" s="75"/>
      <c r="BD67" s="75"/>
      <c r="BE67" s="75"/>
    </row>
    <row r="68" spans="1:57" s="74" customFormat="1" ht="85" customHeight="1" x14ac:dyDescent="0.3">
      <c r="A68" s="124">
        <v>64</v>
      </c>
      <c r="B68" s="121" t="s">
        <v>67</v>
      </c>
      <c r="C68" s="2" t="s">
        <v>121</v>
      </c>
      <c r="D68" s="83">
        <v>1950</v>
      </c>
      <c r="E68" s="3"/>
      <c r="H68" s="75"/>
      <c r="I68" s="75"/>
      <c r="J68" s="75"/>
      <c r="K68" s="75"/>
      <c r="L68" s="75"/>
      <c r="M68" s="75"/>
      <c r="N68" s="75"/>
      <c r="O68" s="75"/>
      <c r="P68" s="75"/>
      <c r="Q68" s="75"/>
      <c r="R68" s="75"/>
      <c r="S68" s="75"/>
      <c r="T68" s="75"/>
      <c r="U68" s="75"/>
      <c r="V68" s="75"/>
      <c r="W68" s="75"/>
      <c r="X68" s="75"/>
      <c r="Y68" s="75"/>
      <c r="Z68" s="75"/>
      <c r="AA68" s="75"/>
      <c r="AB68" s="75"/>
      <c r="AC68" s="75"/>
      <c r="AD68" s="75"/>
      <c r="AE68" s="75"/>
      <c r="AF68" s="75"/>
      <c r="AG68" s="75"/>
      <c r="AH68" s="75"/>
      <c r="AI68" s="75"/>
      <c r="AJ68" s="75"/>
      <c r="AK68" s="75"/>
      <c r="AL68" s="75"/>
      <c r="AM68" s="75"/>
      <c r="AN68" s="75"/>
      <c r="AO68" s="75"/>
      <c r="AP68" s="75"/>
      <c r="AQ68" s="75"/>
      <c r="AR68" s="75"/>
      <c r="AS68" s="75"/>
      <c r="AT68" s="75"/>
      <c r="AU68" s="75"/>
      <c r="AV68" s="75"/>
      <c r="AW68" s="75"/>
      <c r="AX68" s="75"/>
      <c r="AY68" s="75"/>
      <c r="AZ68" s="75"/>
      <c r="BA68" s="75"/>
      <c r="BB68" s="75"/>
      <c r="BC68" s="75"/>
      <c r="BD68" s="75"/>
      <c r="BE68" s="75"/>
    </row>
    <row r="69" spans="1:57" s="74" customFormat="1" ht="108" customHeight="1" x14ac:dyDescent="0.3">
      <c r="A69" s="124">
        <v>65</v>
      </c>
      <c r="B69" s="120" t="s">
        <v>68</v>
      </c>
      <c r="C69" s="89" t="s">
        <v>52</v>
      </c>
      <c r="D69" s="83">
        <v>550000</v>
      </c>
      <c r="E69" s="86"/>
      <c r="H69" s="75"/>
      <c r="I69" s="75"/>
      <c r="J69" s="75"/>
      <c r="K69" s="75"/>
      <c r="L69" s="75"/>
      <c r="M69" s="75"/>
      <c r="N69" s="75"/>
      <c r="O69" s="75"/>
      <c r="P69" s="75"/>
      <c r="Q69" s="75"/>
      <c r="R69" s="75"/>
      <c r="S69" s="75"/>
      <c r="T69" s="75"/>
      <c r="U69" s="75"/>
      <c r="V69" s="75"/>
      <c r="W69" s="75"/>
      <c r="X69" s="75"/>
      <c r="Y69" s="75"/>
      <c r="Z69" s="75"/>
      <c r="AA69" s="75"/>
      <c r="AB69" s="75"/>
      <c r="AC69" s="75"/>
      <c r="AD69" s="75"/>
      <c r="AE69" s="75"/>
      <c r="AF69" s="75"/>
      <c r="AG69" s="75"/>
      <c r="AH69" s="75"/>
      <c r="AI69" s="75"/>
      <c r="AJ69" s="75"/>
      <c r="AK69" s="75"/>
      <c r="AL69" s="75"/>
      <c r="AM69" s="75"/>
      <c r="AN69" s="75"/>
      <c r="AO69" s="75"/>
      <c r="AP69" s="75"/>
      <c r="AQ69" s="75"/>
      <c r="AR69" s="75"/>
      <c r="AS69" s="75"/>
      <c r="AT69" s="75"/>
      <c r="AU69" s="75"/>
      <c r="AV69" s="75"/>
      <c r="AW69" s="75"/>
      <c r="AX69" s="75"/>
      <c r="AY69" s="75"/>
      <c r="AZ69" s="75"/>
      <c r="BA69" s="75"/>
      <c r="BB69" s="75"/>
      <c r="BC69" s="75"/>
      <c r="BD69" s="75"/>
      <c r="BE69" s="75"/>
    </row>
    <row r="70" spans="1:57" s="74" customFormat="1" ht="74.5" customHeight="1" x14ac:dyDescent="0.3">
      <c r="A70" s="124">
        <v>66</v>
      </c>
      <c r="B70" s="120" t="s">
        <v>83</v>
      </c>
      <c r="C70" s="2" t="s">
        <v>98</v>
      </c>
      <c r="D70" s="83">
        <v>145</v>
      </c>
      <c r="E70" s="1"/>
      <c r="H70" s="75"/>
      <c r="I70" s="75"/>
      <c r="J70" s="75"/>
      <c r="K70" s="75"/>
      <c r="L70" s="75"/>
      <c r="M70" s="75"/>
      <c r="N70" s="75"/>
      <c r="O70" s="75"/>
      <c r="P70" s="75"/>
      <c r="Q70" s="75"/>
      <c r="R70" s="75"/>
      <c r="S70" s="75"/>
      <c r="T70" s="75"/>
      <c r="U70" s="75"/>
      <c r="V70" s="75"/>
      <c r="W70" s="75"/>
      <c r="X70" s="75"/>
      <c r="Y70" s="75"/>
      <c r="Z70" s="75"/>
      <c r="AA70" s="75"/>
      <c r="AB70" s="75"/>
      <c r="AC70" s="75"/>
      <c r="AD70" s="75"/>
      <c r="AE70" s="75"/>
      <c r="AF70" s="75"/>
      <c r="AG70" s="75"/>
      <c r="AH70" s="75"/>
      <c r="AI70" s="75"/>
      <c r="AJ70" s="75"/>
      <c r="AK70" s="75"/>
      <c r="AL70" s="75"/>
      <c r="AM70" s="75"/>
      <c r="AN70" s="75"/>
      <c r="AO70" s="75"/>
      <c r="AP70" s="75"/>
      <c r="AQ70" s="75"/>
      <c r="AR70" s="75"/>
      <c r="AS70" s="75"/>
      <c r="AT70" s="75"/>
      <c r="AU70" s="75"/>
      <c r="AV70" s="75"/>
      <c r="AW70" s="75"/>
      <c r="AX70" s="75"/>
      <c r="AY70" s="75"/>
      <c r="AZ70" s="75"/>
      <c r="BA70" s="75"/>
      <c r="BB70" s="75"/>
      <c r="BC70" s="75"/>
      <c r="BD70" s="75"/>
      <c r="BE70" s="75"/>
    </row>
    <row r="71" spans="1:57" s="74" customFormat="1" ht="100" customHeight="1" x14ac:dyDescent="0.3">
      <c r="A71" s="124">
        <v>67</v>
      </c>
      <c r="B71" s="120" t="s">
        <v>30</v>
      </c>
      <c r="C71" s="2" t="s">
        <v>103</v>
      </c>
      <c r="D71" s="83">
        <v>6900</v>
      </c>
      <c r="E71" s="1"/>
      <c r="H71" s="75"/>
      <c r="I71" s="75"/>
      <c r="J71" s="75"/>
      <c r="K71" s="75"/>
      <c r="L71" s="75"/>
      <c r="M71" s="75"/>
      <c r="N71" s="75"/>
      <c r="O71" s="75"/>
      <c r="P71" s="75"/>
      <c r="Q71" s="75"/>
      <c r="R71" s="75"/>
      <c r="S71" s="75"/>
      <c r="T71" s="75"/>
      <c r="U71" s="75"/>
      <c r="V71" s="75"/>
      <c r="W71" s="75"/>
      <c r="X71" s="75"/>
      <c r="Y71" s="75"/>
      <c r="Z71" s="75"/>
      <c r="AA71" s="75"/>
      <c r="AB71" s="75"/>
      <c r="AC71" s="75"/>
      <c r="AD71" s="75"/>
      <c r="AE71" s="75"/>
      <c r="AF71" s="75"/>
      <c r="AG71" s="75"/>
      <c r="AH71" s="75"/>
      <c r="AI71" s="75"/>
      <c r="AJ71" s="75"/>
      <c r="AK71" s="75"/>
      <c r="AL71" s="75"/>
      <c r="AM71" s="75"/>
      <c r="AN71" s="75"/>
      <c r="AO71" s="75"/>
      <c r="AP71" s="75"/>
      <c r="AQ71" s="75"/>
      <c r="AR71" s="75"/>
      <c r="AS71" s="75"/>
      <c r="AT71" s="75"/>
      <c r="AU71" s="75"/>
      <c r="AV71" s="75"/>
      <c r="AW71" s="75"/>
      <c r="AX71" s="75"/>
      <c r="AY71" s="75"/>
      <c r="AZ71" s="75"/>
      <c r="BA71" s="75"/>
      <c r="BB71" s="75"/>
      <c r="BC71" s="75"/>
      <c r="BD71" s="75"/>
      <c r="BE71" s="75"/>
    </row>
    <row r="72" spans="1:57" s="74" customFormat="1" ht="83.5" customHeight="1" x14ac:dyDescent="0.3">
      <c r="A72" s="124">
        <v>68</v>
      </c>
      <c r="B72" s="120" t="s">
        <v>94</v>
      </c>
      <c r="C72" s="2" t="s">
        <v>121</v>
      </c>
      <c r="D72" s="83">
        <v>5500</v>
      </c>
      <c r="E72" s="88"/>
      <c r="H72" s="75"/>
      <c r="I72" s="75"/>
      <c r="J72" s="75"/>
      <c r="K72" s="75"/>
      <c r="L72" s="75"/>
      <c r="M72" s="75"/>
      <c r="N72" s="75"/>
      <c r="O72" s="75"/>
      <c r="P72" s="75"/>
      <c r="Q72" s="75"/>
      <c r="R72" s="75"/>
      <c r="S72" s="75"/>
      <c r="T72" s="75"/>
      <c r="U72" s="75"/>
      <c r="V72" s="75"/>
      <c r="W72" s="75"/>
      <c r="X72" s="75"/>
      <c r="Y72" s="75"/>
      <c r="Z72" s="75"/>
      <c r="AA72" s="75"/>
      <c r="AB72" s="75"/>
      <c r="AC72" s="75"/>
      <c r="AD72" s="75"/>
      <c r="AE72" s="75"/>
      <c r="AF72" s="75"/>
      <c r="AG72" s="75"/>
      <c r="AH72" s="75"/>
      <c r="AI72" s="75"/>
      <c r="AJ72" s="75"/>
      <c r="AK72" s="75"/>
      <c r="AL72" s="75"/>
      <c r="AM72" s="75"/>
      <c r="AN72" s="75"/>
      <c r="AO72" s="75"/>
      <c r="AP72" s="75"/>
      <c r="AQ72" s="75"/>
      <c r="AR72" s="75"/>
      <c r="AS72" s="75"/>
      <c r="AT72" s="75"/>
      <c r="AU72" s="75"/>
      <c r="AV72" s="75"/>
      <c r="AW72" s="75"/>
      <c r="AX72" s="75"/>
      <c r="AY72" s="75"/>
      <c r="AZ72" s="75"/>
      <c r="BA72" s="75"/>
      <c r="BB72" s="75"/>
      <c r="BC72" s="75"/>
      <c r="BD72" s="75"/>
      <c r="BE72" s="75"/>
    </row>
    <row r="73" spans="1:57" s="74" customFormat="1" ht="73.5" customHeight="1" x14ac:dyDescent="0.3">
      <c r="A73" s="124">
        <v>69</v>
      </c>
      <c r="B73" s="120" t="s">
        <v>31</v>
      </c>
      <c r="C73" s="2" t="s">
        <v>121</v>
      </c>
      <c r="D73" s="83">
        <v>500</v>
      </c>
      <c r="E73" s="1"/>
      <c r="H73" s="75"/>
      <c r="I73" s="75"/>
      <c r="J73" s="75"/>
      <c r="K73" s="75"/>
      <c r="L73" s="75"/>
      <c r="M73" s="75"/>
      <c r="N73" s="75"/>
      <c r="O73" s="75"/>
      <c r="P73" s="75"/>
      <c r="Q73" s="75"/>
      <c r="R73" s="75"/>
      <c r="S73" s="75"/>
      <c r="T73" s="75"/>
      <c r="U73" s="75"/>
      <c r="V73" s="75"/>
      <c r="W73" s="75"/>
      <c r="X73" s="75"/>
      <c r="Y73" s="75"/>
      <c r="Z73" s="75"/>
      <c r="AA73" s="75"/>
      <c r="AB73" s="75"/>
      <c r="AC73" s="75"/>
      <c r="AD73" s="75"/>
      <c r="AE73" s="75"/>
      <c r="AF73" s="75"/>
      <c r="AG73" s="75"/>
      <c r="AH73" s="75"/>
      <c r="AI73" s="75"/>
      <c r="AJ73" s="75"/>
      <c r="AK73" s="75"/>
      <c r="AL73" s="75"/>
      <c r="AM73" s="75"/>
      <c r="AN73" s="75"/>
      <c r="AO73" s="75"/>
      <c r="AP73" s="75"/>
      <c r="AQ73" s="75"/>
      <c r="AR73" s="75"/>
      <c r="AS73" s="75"/>
      <c r="AT73" s="75"/>
      <c r="AU73" s="75"/>
      <c r="AV73" s="75"/>
      <c r="AW73" s="75"/>
      <c r="AX73" s="75"/>
      <c r="AY73" s="75"/>
      <c r="AZ73" s="75"/>
      <c r="BA73" s="75"/>
      <c r="BB73" s="75"/>
      <c r="BC73" s="75"/>
      <c r="BD73" s="75"/>
      <c r="BE73" s="75"/>
    </row>
    <row r="74" spans="1:57" s="74" customFormat="1" ht="82" customHeight="1" x14ac:dyDescent="0.3">
      <c r="A74" s="124">
        <v>70</v>
      </c>
      <c r="B74" s="120" t="s">
        <v>32</v>
      </c>
      <c r="C74" s="2" t="s">
        <v>103</v>
      </c>
      <c r="D74" s="83">
        <v>25000</v>
      </c>
      <c r="E74" s="3"/>
      <c r="H74" s="75"/>
      <c r="I74" s="75"/>
      <c r="J74" s="75"/>
      <c r="K74" s="75"/>
      <c r="L74" s="75"/>
      <c r="M74" s="75"/>
      <c r="N74" s="75"/>
      <c r="O74" s="75"/>
      <c r="P74" s="75"/>
      <c r="Q74" s="75"/>
      <c r="R74" s="75"/>
      <c r="S74" s="75"/>
      <c r="T74" s="75"/>
      <c r="U74" s="75"/>
      <c r="V74" s="75"/>
      <c r="W74" s="75"/>
      <c r="X74" s="75"/>
      <c r="Y74" s="75"/>
      <c r="Z74" s="75"/>
      <c r="AA74" s="75"/>
      <c r="AB74" s="75"/>
      <c r="AC74" s="75"/>
      <c r="AD74" s="75"/>
      <c r="AE74" s="75"/>
      <c r="AF74" s="75"/>
      <c r="AG74" s="75"/>
      <c r="AH74" s="75"/>
      <c r="AI74" s="75"/>
      <c r="AJ74" s="75"/>
      <c r="AK74" s="75"/>
      <c r="AL74" s="75"/>
      <c r="AM74" s="75"/>
      <c r="AN74" s="75"/>
      <c r="AO74" s="75"/>
      <c r="AP74" s="75"/>
      <c r="AQ74" s="75"/>
      <c r="AR74" s="75"/>
      <c r="AS74" s="75"/>
      <c r="AT74" s="75"/>
      <c r="AU74" s="75"/>
      <c r="AV74" s="75"/>
      <c r="AW74" s="75"/>
      <c r="AX74" s="75"/>
      <c r="AY74" s="75"/>
      <c r="AZ74" s="75"/>
      <c r="BA74" s="75"/>
      <c r="BB74" s="75"/>
      <c r="BC74" s="75"/>
      <c r="BD74" s="75"/>
      <c r="BE74" s="75"/>
    </row>
    <row r="75" spans="1:57" s="74" customFormat="1" ht="73" customHeight="1" x14ac:dyDescent="0.3">
      <c r="A75" s="124">
        <v>71</v>
      </c>
      <c r="B75" s="120" t="s">
        <v>33</v>
      </c>
      <c r="C75" s="2" t="s">
        <v>98</v>
      </c>
      <c r="D75" s="83">
        <v>475</v>
      </c>
      <c r="E75" s="1"/>
      <c r="H75" s="75"/>
      <c r="I75" s="75"/>
      <c r="J75" s="75"/>
      <c r="K75" s="75"/>
      <c r="L75" s="75"/>
      <c r="M75" s="75"/>
      <c r="N75" s="75"/>
      <c r="O75" s="75"/>
      <c r="P75" s="75"/>
      <c r="Q75" s="75"/>
      <c r="R75" s="75"/>
      <c r="S75" s="75"/>
      <c r="T75" s="75"/>
      <c r="U75" s="75"/>
      <c r="V75" s="75"/>
      <c r="W75" s="75"/>
      <c r="X75" s="75"/>
      <c r="Y75" s="75"/>
      <c r="Z75" s="75"/>
      <c r="AA75" s="75"/>
      <c r="AB75" s="75"/>
      <c r="AC75" s="75"/>
      <c r="AD75" s="75"/>
      <c r="AE75" s="75"/>
      <c r="AF75" s="75"/>
      <c r="AG75" s="75"/>
      <c r="AH75" s="75"/>
      <c r="AI75" s="75"/>
      <c r="AJ75" s="75"/>
      <c r="AK75" s="75"/>
      <c r="AL75" s="75"/>
      <c r="AM75" s="75"/>
      <c r="AN75" s="75"/>
      <c r="AO75" s="75"/>
      <c r="AP75" s="75"/>
      <c r="AQ75" s="75"/>
      <c r="AR75" s="75"/>
      <c r="AS75" s="75"/>
      <c r="AT75" s="75"/>
      <c r="AU75" s="75"/>
      <c r="AV75" s="75"/>
      <c r="AW75" s="75"/>
      <c r="AX75" s="75"/>
      <c r="AY75" s="75"/>
      <c r="AZ75" s="75"/>
      <c r="BA75" s="75"/>
      <c r="BB75" s="75"/>
      <c r="BC75" s="75"/>
      <c r="BD75" s="75"/>
      <c r="BE75" s="75"/>
    </row>
    <row r="76" spans="1:57" s="74" customFormat="1" ht="100" customHeight="1" x14ac:dyDescent="0.3">
      <c r="A76" s="124">
        <v>72</v>
      </c>
      <c r="B76" s="120" t="s">
        <v>84</v>
      </c>
      <c r="C76" s="2" t="s">
        <v>121</v>
      </c>
      <c r="D76" s="83">
        <v>900</v>
      </c>
      <c r="E76" s="1"/>
      <c r="H76" s="75"/>
      <c r="I76" s="75"/>
      <c r="J76" s="75"/>
      <c r="K76" s="75"/>
      <c r="L76" s="75"/>
      <c r="M76" s="75"/>
      <c r="N76" s="75"/>
      <c r="O76" s="75"/>
      <c r="P76" s="75"/>
      <c r="Q76" s="75"/>
      <c r="R76" s="75"/>
      <c r="S76" s="75"/>
      <c r="T76" s="75"/>
      <c r="U76" s="75"/>
      <c r="V76" s="75"/>
      <c r="W76" s="75"/>
      <c r="X76" s="75"/>
      <c r="Y76" s="75"/>
      <c r="Z76" s="75"/>
      <c r="AA76" s="75"/>
      <c r="AB76" s="75"/>
      <c r="AC76" s="75"/>
      <c r="AD76" s="75"/>
      <c r="AE76" s="75"/>
      <c r="AF76" s="75"/>
      <c r="AG76" s="75"/>
      <c r="AH76" s="75"/>
      <c r="AI76" s="75"/>
      <c r="AJ76" s="75"/>
      <c r="AK76" s="75"/>
      <c r="AL76" s="75"/>
      <c r="AM76" s="75"/>
      <c r="AN76" s="75"/>
      <c r="AO76" s="75"/>
      <c r="AP76" s="75"/>
      <c r="AQ76" s="75"/>
      <c r="AR76" s="75"/>
      <c r="AS76" s="75"/>
      <c r="AT76" s="75"/>
      <c r="AU76" s="75"/>
      <c r="AV76" s="75"/>
      <c r="AW76" s="75"/>
      <c r="AX76" s="75"/>
      <c r="AY76" s="75"/>
      <c r="AZ76" s="75"/>
      <c r="BA76" s="75"/>
      <c r="BB76" s="75"/>
      <c r="BC76" s="75"/>
      <c r="BD76" s="75"/>
      <c r="BE76" s="75"/>
    </row>
    <row r="77" spans="1:57" s="74" customFormat="1" ht="78.5" customHeight="1" x14ac:dyDescent="0.3">
      <c r="A77" s="124">
        <v>73</v>
      </c>
      <c r="B77" s="122" t="s">
        <v>46</v>
      </c>
      <c r="C77" s="2" t="s">
        <v>121</v>
      </c>
      <c r="D77" s="83">
        <v>1146</v>
      </c>
      <c r="E77" s="3"/>
      <c r="H77" s="75"/>
      <c r="I77" s="75"/>
      <c r="J77" s="75"/>
      <c r="K77" s="75"/>
      <c r="L77" s="75"/>
      <c r="M77" s="75"/>
      <c r="N77" s="75"/>
      <c r="O77" s="75"/>
      <c r="P77" s="75"/>
      <c r="Q77" s="75"/>
      <c r="R77" s="75"/>
      <c r="S77" s="75"/>
      <c r="T77" s="75"/>
      <c r="U77" s="75"/>
      <c r="V77" s="75"/>
      <c r="W77" s="75"/>
      <c r="X77" s="75"/>
      <c r="Y77" s="75"/>
      <c r="Z77" s="75"/>
      <c r="AA77" s="75"/>
      <c r="AB77" s="75"/>
      <c r="AC77" s="75"/>
      <c r="AD77" s="75"/>
      <c r="AE77" s="75"/>
      <c r="AF77" s="75"/>
      <c r="AG77" s="75"/>
      <c r="AH77" s="75"/>
      <c r="AI77" s="75"/>
      <c r="AJ77" s="75"/>
      <c r="AK77" s="75"/>
      <c r="AL77" s="75"/>
      <c r="AM77" s="75"/>
      <c r="AN77" s="75"/>
      <c r="AO77" s="75"/>
      <c r="AP77" s="75"/>
      <c r="AQ77" s="75"/>
      <c r="AR77" s="75"/>
      <c r="AS77" s="75"/>
      <c r="AT77" s="75"/>
      <c r="AU77" s="75"/>
      <c r="AV77" s="75"/>
      <c r="AW77" s="75"/>
      <c r="AX77" s="75"/>
      <c r="AY77" s="75"/>
      <c r="AZ77" s="75"/>
      <c r="BA77" s="75"/>
      <c r="BB77" s="75"/>
      <c r="BC77" s="75"/>
      <c r="BD77" s="75"/>
      <c r="BE77" s="75"/>
    </row>
    <row r="78" spans="1:57" s="74" customFormat="1" ht="85" customHeight="1" x14ac:dyDescent="0.3">
      <c r="A78" s="124">
        <v>74</v>
      </c>
      <c r="B78" s="121" t="s">
        <v>69</v>
      </c>
      <c r="C78" s="2" t="s">
        <v>103</v>
      </c>
      <c r="D78" s="83">
        <v>14500</v>
      </c>
      <c r="E78" s="3"/>
      <c r="H78" s="75"/>
      <c r="I78" s="75"/>
      <c r="J78" s="75"/>
      <c r="K78" s="75"/>
      <c r="L78" s="75"/>
      <c r="M78" s="75"/>
      <c r="N78" s="75"/>
      <c r="O78" s="75"/>
      <c r="P78" s="75"/>
      <c r="Q78" s="75"/>
      <c r="R78" s="75"/>
      <c r="S78" s="75"/>
      <c r="T78" s="75"/>
      <c r="U78" s="75"/>
      <c r="V78" s="75"/>
      <c r="W78" s="75"/>
      <c r="X78" s="75"/>
      <c r="Y78" s="75"/>
      <c r="Z78" s="75"/>
      <c r="AA78" s="75"/>
      <c r="AB78" s="75"/>
      <c r="AC78" s="75"/>
      <c r="AD78" s="75"/>
      <c r="AE78" s="75"/>
      <c r="AF78" s="75"/>
      <c r="AG78" s="75"/>
      <c r="AH78" s="75"/>
      <c r="AI78" s="75"/>
      <c r="AJ78" s="75"/>
      <c r="AK78" s="75"/>
      <c r="AL78" s="75"/>
      <c r="AM78" s="75"/>
      <c r="AN78" s="75"/>
      <c r="AO78" s="75"/>
      <c r="AP78" s="75"/>
      <c r="AQ78" s="75"/>
      <c r="AR78" s="75"/>
      <c r="AS78" s="75"/>
      <c r="AT78" s="75"/>
      <c r="AU78" s="75"/>
      <c r="AV78" s="75"/>
      <c r="AW78" s="75"/>
      <c r="AX78" s="75"/>
      <c r="AY78" s="75"/>
      <c r="AZ78" s="75"/>
      <c r="BA78" s="75"/>
      <c r="BB78" s="75"/>
      <c r="BC78" s="75"/>
      <c r="BD78" s="75"/>
      <c r="BE78" s="75"/>
    </row>
    <row r="79" spans="1:57" s="74" customFormat="1" ht="87.5" customHeight="1" x14ac:dyDescent="0.3">
      <c r="A79" s="124">
        <v>75</v>
      </c>
      <c r="B79" s="122" t="s">
        <v>109</v>
      </c>
      <c r="C79" s="2" t="s">
        <v>130</v>
      </c>
      <c r="D79" s="87">
        <v>50000</v>
      </c>
      <c r="E79" s="3"/>
      <c r="H79" s="75"/>
      <c r="I79" s="75"/>
      <c r="J79" s="75"/>
      <c r="K79" s="75"/>
      <c r="L79" s="75"/>
      <c r="M79" s="75"/>
      <c r="N79" s="75"/>
      <c r="O79" s="75"/>
      <c r="P79" s="75"/>
      <c r="Q79" s="75"/>
      <c r="R79" s="75"/>
      <c r="S79" s="75"/>
      <c r="T79" s="75"/>
      <c r="U79" s="75"/>
      <c r="V79" s="75"/>
      <c r="W79" s="75"/>
      <c r="X79" s="75"/>
      <c r="Y79" s="75"/>
      <c r="Z79" s="75"/>
      <c r="AA79" s="75"/>
      <c r="AB79" s="75"/>
      <c r="AC79" s="75"/>
      <c r="AD79" s="75"/>
      <c r="AE79" s="75"/>
      <c r="AF79" s="75"/>
      <c r="AG79" s="75"/>
      <c r="AH79" s="75"/>
      <c r="AI79" s="75"/>
      <c r="AJ79" s="75"/>
      <c r="AK79" s="75"/>
      <c r="AL79" s="75"/>
      <c r="AM79" s="75"/>
      <c r="AN79" s="75"/>
      <c r="AO79" s="75"/>
      <c r="AP79" s="75"/>
      <c r="AQ79" s="75"/>
      <c r="AR79" s="75"/>
      <c r="AS79" s="75"/>
      <c r="AT79" s="75"/>
      <c r="AU79" s="75"/>
      <c r="AV79" s="75"/>
      <c r="AW79" s="75"/>
      <c r="AX79" s="75"/>
      <c r="AY79" s="75"/>
      <c r="AZ79" s="75"/>
      <c r="BA79" s="75"/>
      <c r="BB79" s="75"/>
      <c r="BC79" s="75"/>
      <c r="BD79" s="75"/>
      <c r="BE79" s="75"/>
    </row>
    <row r="80" spans="1:57" ht="100" customHeight="1" x14ac:dyDescent="0.3">
      <c r="A80" s="124">
        <v>76</v>
      </c>
      <c r="B80" s="122" t="s">
        <v>124</v>
      </c>
      <c r="C80" s="2" t="s">
        <v>121</v>
      </c>
      <c r="D80" s="87">
        <v>2650</v>
      </c>
      <c r="E80" s="3"/>
      <c r="H80" s="90"/>
      <c r="I80" s="90"/>
      <c r="J80" s="90"/>
      <c r="K80" s="90"/>
      <c r="L80" s="90"/>
      <c r="M80" s="90"/>
      <c r="N80" s="90"/>
      <c r="O80" s="90"/>
      <c r="P80" s="90"/>
      <c r="Q80" s="90"/>
      <c r="R80" s="90"/>
      <c r="S80" s="90"/>
      <c r="T80" s="90"/>
      <c r="U80" s="90"/>
      <c r="V80" s="90"/>
      <c r="W80" s="90"/>
      <c r="X80" s="90"/>
      <c r="Y80" s="90"/>
      <c r="Z80" s="90"/>
      <c r="AA80" s="90"/>
      <c r="AB80" s="90"/>
      <c r="AC80" s="90"/>
      <c r="AD80" s="90"/>
      <c r="AE80" s="90"/>
      <c r="AF80" s="90"/>
      <c r="AG80" s="90"/>
      <c r="AH80" s="90"/>
      <c r="AI80" s="90"/>
      <c r="AJ80" s="90"/>
      <c r="AK80" s="90"/>
      <c r="AL80" s="77"/>
      <c r="AM80" s="77"/>
      <c r="AN80" s="77"/>
      <c r="AO80" s="77"/>
      <c r="AP80" s="77"/>
      <c r="AQ80" s="77"/>
      <c r="AR80" s="77"/>
      <c r="AS80" s="77"/>
      <c r="AT80" s="77"/>
      <c r="AU80" s="77"/>
      <c r="AV80" s="77"/>
      <c r="AW80" s="77"/>
      <c r="AX80" s="77"/>
      <c r="AY80" s="77"/>
      <c r="AZ80" s="77"/>
      <c r="BA80" s="77"/>
      <c r="BB80" s="77"/>
      <c r="BC80" s="77"/>
      <c r="BD80" s="77"/>
      <c r="BE80" s="77"/>
    </row>
    <row r="81" spans="1:57" ht="100" customHeight="1" x14ac:dyDescent="0.3">
      <c r="A81" s="124">
        <v>77</v>
      </c>
      <c r="B81" s="122" t="s">
        <v>123</v>
      </c>
      <c r="C81" s="2" t="s">
        <v>121</v>
      </c>
      <c r="D81" s="87">
        <v>1950</v>
      </c>
      <c r="E81" s="3"/>
    </row>
    <row r="82" spans="1:57" ht="81" customHeight="1" x14ac:dyDescent="0.3">
      <c r="A82" s="124">
        <v>78</v>
      </c>
      <c r="B82" s="120" t="s">
        <v>310</v>
      </c>
      <c r="C82" s="2" t="s">
        <v>121</v>
      </c>
      <c r="D82" s="83">
        <v>3000</v>
      </c>
      <c r="E82" s="86"/>
      <c r="F82" s="91"/>
    </row>
    <row r="83" spans="1:57" ht="78" customHeight="1" x14ac:dyDescent="0.3">
      <c r="A83" s="124">
        <v>79</v>
      </c>
      <c r="B83" s="120" t="s">
        <v>296</v>
      </c>
      <c r="C83" s="2" t="s">
        <v>121</v>
      </c>
      <c r="D83" s="83">
        <v>950</v>
      </c>
      <c r="E83" s="1"/>
    </row>
    <row r="84" spans="1:57" ht="84.5" customHeight="1" x14ac:dyDescent="0.3">
      <c r="A84" s="124">
        <v>80</v>
      </c>
      <c r="B84" s="120" t="s">
        <v>297</v>
      </c>
      <c r="C84" s="2" t="s">
        <v>121</v>
      </c>
      <c r="D84" s="83">
        <v>650</v>
      </c>
      <c r="E84" s="1"/>
    </row>
    <row r="85" spans="1:57" ht="100" customHeight="1" x14ac:dyDescent="0.3">
      <c r="A85" s="124">
        <v>81</v>
      </c>
      <c r="B85" s="122" t="s">
        <v>126</v>
      </c>
      <c r="C85" s="2" t="s">
        <v>121</v>
      </c>
      <c r="D85" s="87">
        <v>6500</v>
      </c>
      <c r="E85" s="3"/>
    </row>
    <row r="86" spans="1:57" ht="88" customHeight="1" x14ac:dyDescent="0.3">
      <c r="A86" s="124">
        <v>82</v>
      </c>
      <c r="B86" s="122" t="s">
        <v>311</v>
      </c>
      <c r="C86" s="2" t="s">
        <v>121</v>
      </c>
      <c r="D86" s="87">
        <v>450</v>
      </c>
      <c r="E86" s="3"/>
    </row>
    <row r="87" spans="1:57" ht="77.5" customHeight="1" x14ac:dyDescent="0.3">
      <c r="A87" s="124">
        <v>83</v>
      </c>
      <c r="B87" s="122" t="s">
        <v>122</v>
      </c>
      <c r="C87" s="2" t="s">
        <v>121</v>
      </c>
      <c r="D87" s="87">
        <v>750</v>
      </c>
      <c r="E87" s="3"/>
    </row>
    <row r="88" spans="1:57" ht="84.5" customHeight="1" x14ac:dyDescent="0.3">
      <c r="A88" s="124">
        <v>84</v>
      </c>
      <c r="B88" s="120" t="s">
        <v>34</v>
      </c>
      <c r="C88" s="2" t="s">
        <v>121</v>
      </c>
      <c r="D88" s="87">
        <v>150</v>
      </c>
      <c r="E88" s="3"/>
    </row>
    <row r="89" spans="1:57" ht="100" customHeight="1" x14ac:dyDescent="0.3">
      <c r="A89" s="124">
        <v>85</v>
      </c>
      <c r="B89" s="120" t="s">
        <v>35</v>
      </c>
      <c r="C89" s="2" t="s">
        <v>121</v>
      </c>
      <c r="D89" s="87">
        <v>2150</v>
      </c>
      <c r="E89" s="1"/>
    </row>
    <row r="90" spans="1:57" ht="95" customHeight="1" x14ac:dyDescent="0.3">
      <c r="A90" s="124">
        <v>86</v>
      </c>
      <c r="B90" s="120" t="s">
        <v>312</v>
      </c>
      <c r="C90" s="2" t="s">
        <v>121</v>
      </c>
      <c r="D90" s="87">
        <v>740</v>
      </c>
      <c r="E90" s="1"/>
    </row>
    <row r="91" spans="1:57" ht="78.5" customHeight="1" x14ac:dyDescent="0.3">
      <c r="A91" s="124">
        <v>87</v>
      </c>
      <c r="B91" s="120" t="s">
        <v>87</v>
      </c>
      <c r="C91" s="2" t="s">
        <v>121</v>
      </c>
      <c r="D91" s="92">
        <v>1750</v>
      </c>
      <c r="E91" s="88"/>
    </row>
    <row r="92" spans="1:57" ht="78.5" customHeight="1" x14ac:dyDescent="0.3">
      <c r="A92" s="124">
        <v>88</v>
      </c>
      <c r="B92" s="120" t="s">
        <v>86</v>
      </c>
      <c r="C92" s="2" t="s">
        <v>121</v>
      </c>
      <c r="D92" s="92">
        <v>250</v>
      </c>
      <c r="E92" s="88"/>
    </row>
    <row r="93" spans="1:57" ht="90" customHeight="1" x14ac:dyDescent="0.3">
      <c r="A93" s="124">
        <v>89</v>
      </c>
      <c r="B93" s="120" t="s">
        <v>85</v>
      </c>
      <c r="C93" s="2" t="s">
        <v>121</v>
      </c>
      <c r="D93" s="92">
        <v>720</v>
      </c>
      <c r="E93" s="88"/>
    </row>
    <row r="94" spans="1:57" ht="84.5" customHeight="1" x14ac:dyDescent="0.3">
      <c r="A94" s="124">
        <v>90</v>
      </c>
      <c r="B94" s="120" t="s">
        <v>88</v>
      </c>
      <c r="C94" s="2" t="s">
        <v>121</v>
      </c>
      <c r="D94" s="92">
        <v>1050</v>
      </c>
      <c r="E94" s="88"/>
    </row>
    <row r="95" spans="1:57" ht="88.5" customHeight="1" x14ac:dyDescent="0.3">
      <c r="A95" s="124">
        <v>91</v>
      </c>
      <c r="B95" s="120" t="s">
        <v>89</v>
      </c>
      <c r="C95" s="2" t="s">
        <v>121</v>
      </c>
      <c r="D95" s="92">
        <v>1450</v>
      </c>
      <c r="E95" s="88"/>
    </row>
    <row r="96" spans="1:57" s="74" customFormat="1" ht="78.5" customHeight="1" x14ac:dyDescent="0.3">
      <c r="A96" s="124">
        <v>92</v>
      </c>
      <c r="B96" s="120" t="s">
        <v>55</v>
      </c>
      <c r="C96" s="89" t="s">
        <v>52</v>
      </c>
      <c r="D96" s="127">
        <v>3600000</v>
      </c>
      <c r="E96" s="86"/>
      <c r="H96" s="75"/>
      <c r="I96" s="75"/>
      <c r="J96" s="75"/>
      <c r="K96" s="75"/>
      <c r="L96" s="75"/>
      <c r="M96" s="75"/>
      <c r="N96" s="75"/>
      <c r="O96" s="75"/>
      <c r="P96" s="75"/>
      <c r="Q96" s="75"/>
      <c r="R96" s="75"/>
      <c r="S96" s="75"/>
      <c r="T96" s="75"/>
      <c r="U96" s="75"/>
      <c r="V96" s="75"/>
      <c r="W96" s="75"/>
      <c r="X96" s="75"/>
      <c r="Y96" s="75"/>
      <c r="Z96" s="75"/>
      <c r="AA96" s="75"/>
      <c r="AB96" s="75"/>
      <c r="AC96" s="75"/>
      <c r="AD96" s="75"/>
      <c r="AE96" s="75"/>
      <c r="AF96" s="75"/>
      <c r="AG96" s="75"/>
      <c r="AH96" s="75"/>
      <c r="AI96" s="75"/>
      <c r="AJ96" s="75"/>
      <c r="AK96" s="75"/>
      <c r="AL96" s="75"/>
      <c r="AM96" s="75"/>
      <c r="AN96" s="75"/>
      <c r="AO96" s="75"/>
      <c r="AP96" s="75"/>
      <c r="AQ96" s="75"/>
      <c r="AR96" s="75"/>
      <c r="AS96" s="75"/>
      <c r="AT96" s="75"/>
      <c r="AU96" s="75"/>
      <c r="AV96" s="75"/>
      <c r="AW96" s="75"/>
      <c r="AX96" s="75"/>
      <c r="AY96" s="75"/>
      <c r="AZ96" s="75"/>
      <c r="BA96" s="75"/>
      <c r="BB96" s="75"/>
      <c r="BC96" s="75"/>
      <c r="BD96" s="75"/>
      <c r="BE96" s="75"/>
    </row>
    <row r="97" spans="1:57" s="74" customFormat="1" ht="84.5" customHeight="1" x14ac:dyDescent="0.3">
      <c r="A97" s="124">
        <v>93</v>
      </c>
      <c r="B97" s="120" t="s">
        <v>51</v>
      </c>
      <c r="C97" s="2" t="s">
        <v>103</v>
      </c>
      <c r="D97" s="127">
        <v>3000000</v>
      </c>
      <c r="E97" s="86"/>
      <c r="H97" s="75"/>
      <c r="I97" s="75"/>
      <c r="J97" s="75"/>
      <c r="K97" s="75"/>
      <c r="L97" s="75"/>
      <c r="M97" s="75"/>
      <c r="N97" s="75"/>
      <c r="O97" s="75"/>
      <c r="P97" s="75"/>
      <c r="Q97" s="75"/>
      <c r="R97" s="75"/>
      <c r="S97" s="75"/>
      <c r="T97" s="75"/>
      <c r="U97" s="75"/>
      <c r="V97" s="75"/>
      <c r="W97" s="75"/>
      <c r="X97" s="75"/>
      <c r="Y97" s="75"/>
      <c r="Z97" s="75"/>
      <c r="AA97" s="75"/>
      <c r="AB97" s="75"/>
      <c r="AC97" s="75"/>
      <c r="AD97" s="75"/>
      <c r="AE97" s="75"/>
      <c r="AF97" s="75"/>
      <c r="AG97" s="75"/>
      <c r="AH97" s="75"/>
      <c r="AI97" s="75"/>
      <c r="AJ97" s="75"/>
      <c r="AK97" s="75"/>
      <c r="AL97" s="75"/>
      <c r="AM97" s="75"/>
      <c r="AN97" s="75"/>
      <c r="AO97" s="75"/>
      <c r="AP97" s="75"/>
      <c r="AQ97" s="75"/>
      <c r="AR97" s="75"/>
      <c r="AS97" s="75"/>
      <c r="AT97" s="75"/>
      <c r="AU97" s="75"/>
      <c r="AV97" s="75"/>
      <c r="AW97" s="75"/>
      <c r="AX97" s="75"/>
      <c r="AY97" s="75"/>
      <c r="AZ97" s="75"/>
      <c r="BA97" s="75"/>
      <c r="BB97" s="75"/>
      <c r="BC97" s="75"/>
      <c r="BD97" s="75"/>
      <c r="BE97" s="75"/>
    </row>
    <row r="98" spans="1:57" s="74" customFormat="1" ht="84.5" customHeight="1" x14ac:dyDescent="0.3">
      <c r="A98" s="124">
        <v>94</v>
      </c>
      <c r="B98" s="122" t="s">
        <v>110</v>
      </c>
      <c r="C98" s="2" t="s">
        <v>103</v>
      </c>
      <c r="D98" s="87">
        <v>1500000</v>
      </c>
      <c r="E98" s="3"/>
      <c r="H98" s="75"/>
      <c r="I98" s="75"/>
      <c r="J98" s="75"/>
      <c r="K98" s="75"/>
      <c r="L98" s="75"/>
      <c r="M98" s="75"/>
      <c r="N98" s="75"/>
      <c r="O98" s="75"/>
      <c r="P98" s="75"/>
      <c r="Q98" s="75"/>
      <c r="R98" s="75"/>
      <c r="S98" s="75"/>
      <c r="T98" s="75"/>
      <c r="U98" s="75"/>
      <c r="V98" s="75"/>
      <c r="W98" s="75"/>
      <c r="X98" s="75"/>
      <c r="Y98" s="75"/>
      <c r="Z98" s="75"/>
      <c r="AA98" s="75"/>
      <c r="AB98" s="75"/>
      <c r="AC98" s="75"/>
      <c r="AD98" s="75"/>
      <c r="AE98" s="75"/>
      <c r="AF98" s="75"/>
      <c r="AG98" s="75"/>
      <c r="AH98" s="75"/>
      <c r="AI98" s="75"/>
      <c r="AJ98" s="75"/>
      <c r="AK98" s="75"/>
      <c r="AL98" s="75"/>
      <c r="AM98" s="75"/>
      <c r="AN98" s="75"/>
      <c r="AO98" s="75"/>
      <c r="AP98" s="75"/>
      <c r="AQ98" s="75"/>
      <c r="AR98" s="75"/>
      <c r="AS98" s="75"/>
      <c r="AT98" s="75"/>
      <c r="AU98" s="75"/>
      <c r="AV98" s="75"/>
      <c r="AW98" s="75"/>
      <c r="AX98" s="75"/>
      <c r="AY98" s="75"/>
      <c r="AZ98" s="75"/>
      <c r="BA98" s="75"/>
      <c r="BB98" s="75"/>
      <c r="BC98" s="75"/>
      <c r="BD98" s="75"/>
      <c r="BE98" s="75"/>
    </row>
    <row r="99" spans="1:57" s="74" customFormat="1" ht="82" customHeight="1" x14ac:dyDescent="0.3">
      <c r="A99" s="124">
        <v>95</v>
      </c>
      <c r="B99" s="120" t="s">
        <v>90</v>
      </c>
      <c r="C99" s="2" t="s">
        <v>121</v>
      </c>
      <c r="D99" s="87">
        <v>4500</v>
      </c>
      <c r="E99" s="1"/>
      <c r="H99" s="75"/>
      <c r="I99" s="75"/>
      <c r="J99" s="75"/>
      <c r="K99" s="75"/>
      <c r="L99" s="75"/>
      <c r="M99" s="75"/>
      <c r="N99" s="75"/>
      <c r="O99" s="75"/>
      <c r="P99" s="75"/>
      <c r="Q99" s="75"/>
      <c r="R99" s="75"/>
      <c r="S99" s="75"/>
      <c r="T99" s="75"/>
      <c r="U99" s="75"/>
      <c r="V99" s="75"/>
      <c r="W99" s="75"/>
      <c r="X99" s="75"/>
      <c r="Y99" s="75"/>
      <c r="Z99" s="75"/>
      <c r="AA99" s="75"/>
      <c r="AB99" s="75"/>
      <c r="AC99" s="75"/>
      <c r="AD99" s="75"/>
      <c r="AE99" s="75"/>
      <c r="AF99" s="75"/>
      <c r="AG99" s="75"/>
      <c r="AH99" s="75"/>
      <c r="AI99" s="75"/>
      <c r="AJ99" s="75"/>
      <c r="AK99" s="75"/>
      <c r="AL99" s="75"/>
      <c r="AM99" s="75"/>
      <c r="AN99" s="75"/>
      <c r="AO99" s="75"/>
      <c r="AP99" s="75"/>
      <c r="AQ99" s="75"/>
      <c r="AR99" s="75"/>
      <c r="AS99" s="75"/>
      <c r="AT99" s="75"/>
      <c r="AU99" s="75"/>
      <c r="AV99" s="75"/>
      <c r="AW99" s="75"/>
      <c r="AX99" s="75"/>
      <c r="AY99" s="75"/>
      <c r="AZ99" s="75"/>
      <c r="BA99" s="75"/>
      <c r="BB99" s="75"/>
      <c r="BC99" s="75"/>
      <c r="BD99" s="75"/>
      <c r="BE99" s="75"/>
    </row>
    <row r="100" spans="1:57" s="74" customFormat="1" ht="83.5" customHeight="1" x14ac:dyDescent="0.3">
      <c r="A100" s="124">
        <v>96</v>
      </c>
      <c r="B100" s="120" t="s">
        <v>36</v>
      </c>
      <c r="C100" s="2" t="s">
        <v>121</v>
      </c>
      <c r="D100" s="93">
        <v>2000</v>
      </c>
      <c r="E100" s="5"/>
      <c r="H100" s="75"/>
      <c r="I100" s="75"/>
      <c r="J100" s="75"/>
      <c r="K100" s="75"/>
      <c r="L100" s="75"/>
      <c r="M100" s="75"/>
      <c r="N100" s="75"/>
      <c r="O100" s="75"/>
      <c r="P100" s="75"/>
      <c r="Q100" s="75"/>
      <c r="R100" s="75"/>
      <c r="S100" s="75"/>
      <c r="T100" s="75"/>
      <c r="U100" s="75"/>
      <c r="V100" s="75"/>
      <c r="W100" s="75"/>
      <c r="X100" s="75"/>
      <c r="Y100" s="75"/>
      <c r="Z100" s="75"/>
      <c r="AA100" s="75"/>
      <c r="AB100" s="75"/>
      <c r="AC100" s="75"/>
      <c r="AD100" s="75"/>
      <c r="AE100" s="75"/>
      <c r="AF100" s="75"/>
      <c r="AG100" s="75"/>
      <c r="AH100" s="75"/>
      <c r="AI100" s="75"/>
      <c r="AJ100" s="75"/>
      <c r="AK100" s="75"/>
      <c r="AL100" s="75"/>
      <c r="AM100" s="75"/>
      <c r="AN100" s="75"/>
      <c r="AO100" s="75"/>
      <c r="AP100" s="75"/>
      <c r="AQ100" s="75"/>
      <c r="AR100" s="75"/>
      <c r="AS100" s="75"/>
      <c r="AT100" s="75"/>
      <c r="AU100" s="75"/>
      <c r="AV100" s="75"/>
      <c r="AW100" s="75"/>
      <c r="AX100" s="75"/>
      <c r="AY100" s="75"/>
      <c r="AZ100" s="75"/>
      <c r="BA100" s="75"/>
      <c r="BB100" s="75"/>
      <c r="BC100" s="75"/>
      <c r="BD100" s="75"/>
      <c r="BE100" s="75"/>
    </row>
    <row r="101" spans="1:57" s="74" customFormat="1" ht="80" customHeight="1" x14ac:dyDescent="0.3">
      <c r="A101" s="124">
        <v>97</v>
      </c>
      <c r="B101" s="122" t="s">
        <v>127</v>
      </c>
      <c r="C101" s="2" t="s">
        <v>103</v>
      </c>
      <c r="D101" s="87">
        <v>15000</v>
      </c>
      <c r="E101" s="3"/>
      <c r="H101" s="75"/>
      <c r="I101" s="75"/>
      <c r="J101" s="75"/>
      <c r="K101" s="75"/>
      <c r="L101" s="75"/>
      <c r="M101" s="75"/>
      <c r="N101" s="75"/>
      <c r="O101" s="75"/>
      <c r="P101" s="75"/>
      <c r="Q101" s="75"/>
      <c r="R101" s="75"/>
      <c r="S101" s="75"/>
      <c r="T101" s="75"/>
      <c r="U101" s="75"/>
      <c r="V101" s="75"/>
      <c r="W101" s="75"/>
      <c r="X101" s="75"/>
      <c r="Y101" s="75"/>
      <c r="Z101" s="75"/>
      <c r="AA101" s="75"/>
      <c r="AB101" s="75"/>
      <c r="AC101" s="75"/>
      <c r="AD101" s="75"/>
      <c r="AE101" s="75"/>
      <c r="AF101" s="75"/>
      <c r="AG101" s="75"/>
      <c r="AH101" s="75"/>
      <c r="AI101" s="75"/>
      <c r="AJ101" s="75"/>
      <c r="AK101" s="75"/>
      <c r="AL101" s="75"/>
      <c r="AM101" s="75"/>
      <c r="AN101" s="75"/>
      <c r="AO101" s="75"/>
      <c r="AP101" s="75"/>
      <c r="AQ101" s="75"/>
      <c r="AR101" s="75"/>
      <c r="AS101" s="75"/>
      <c r="AT101" s="75"/>
      <c r="AU101" s="75"/>
      <c r="AV101" s="75"/>
      <c r="AW101" s="75"/>
      <c r="AX101" s="75"/>
      <c r="AY101" s="75"/>
      <c r="AZ101" s="75"/>
      <c r="BA101" s="75"/>
      <c r="BB101" s="75"/>
      <c r="BC101" s="75"/>
      <c r="BD101" s="75"/>
      <c r="BE101" s="75"/>
    </row>
    <row r="102" spans="1:57" s="74" customFormat="1" ht="80" customHeight="1" x14ac:dyDescent="0.3">
      <c r="A102" s="124">
        <v>98</v>
      </c>
      <c r="B102" s="122" t="s">
        <v>111</v>
      </c>
      <c r="C102" s="2" t="s">
        <v>103</v>
      </c>
      <c r="D102" s="87">
        <v>175000</v>
      </c>
      <c r="E102" s="3"/>
      <c r="H102" s="75"/>
      <c r="I102" s="75"/>
      <c r="J102" s="75"/>
      <c r="K102" s="75"/>
      <c r="L102" s="75"/>
      <c r="M102" s="75"/>
      <c r="N102" s="75"/>
      <c r="O102" s="75"/>
      <c r="P102" s="75"/>
      <c r="Q102" s="75"/>
      <c r="R102" s="75"/>
      <c r="S102" s="75"/>
      <c r="T102" s="75"/>
      <c r="U102" s="75"/>
      <c r="V102" s="75"/>
      <c r="W102" s="75"/>
      <c r="X102" s="75"/>
      <c r="Y102" s="75"/>
      <c r="Z102" s="75"/>
      <c r="AA102" s="75"/>
      <c r="AB102" s="75"/>
      <c r="AC102" s="75"/>
      <c r="AD102" s="75"/>
      <c r="AE102" s="75"/>
      <c r="AF102" s="75"/>
      <c r="AG102" s="75"/>
      <c r="AH102" s="75"/>
      <c r="AI102" s="75"/>
      <c r="AJ102" s="75"/>
      <c r="AK102" s="75"/>
      <c r="AL102" s="75"/>
      <c r="AM102" s="75"/>
      <c r="AN102" s="75"/>
      <c r="AO102" s="75"/>
      <c r="AP102" s="75"/>
      <c r="AQ102" s="75"/>
      <c r="AR102" s="75"/>
      <c r="AS102" s="75"/>
      <c r="AT102" s="75"/>
      <c r="AU102" s="75"/>
      <c r="AV102" s="75"/>
      <c r="AW102" s="75"/>
      <c r="AX102" s="75"/>
      <c r="AY102" s="75"/>
      <c r="AZ102" s="75"/>
      <c r="BA102" s="75"/>
      <c r="BB102" s="75"/>
      <c r="BC102" s="75"/>
      <c r="BD102" s="75"/>
      <c r="BE102" s="75"/>
    </row>
    <row r="103" spans="1:57" s="74" customFormat="1" ht="85.5" customHeight="1" x14ac:dyDescent="0.3">
      <c r="A103" s="124">
        <v>99</v>
      </c>
      <c r="B103" s="120" t="s">
        <v>114</v>
      </c>
      <c r="C103" s="2" t="s">
        <v>98</v>
      </c>
      <c r="D103" s="87" t="s">
        <v>115</v>
      </c>
      <c r="E103" s="1"/>
      <c r="H103" s="75"/>
      <c r="I103" s="75"/>
      <c r="J103" s="75"/>
      <c r="K103" s="75"/>
      <c r="L103" s="75"/>
      <c r="M103" s="75"/>
      <c r="N103" s="75"/>
      <c r="O103" s="75"/>
      <c r="P103" s="75"/>
      <c r="Q103" s="75"/>
      <c r="R103" s="75"/>
      <c r="S103" s="75"/>
      <c r="T103" s="75"/>
      <c r="U103" s="75"/>
      <c r="V103" s="75"/>
      <c r="W103" s="75"/>
      <c r="X103" s="75"/>
      <c r="Y103" s="75"/>
      <c r="Z103" s="75"/>
      <c r="AA103" s="75"/>
      <c r="AB103" s="75"/>
      <c r="AC103" s="75"/>
      <c r="AD103" s="75"/>
      <c r="AE103" s="75"/>
      <c r="AF103" s="75"/>
      <c r="AG103" s="75"/>
      <c r="AH103" s="75"/>
      <c r="AI103" s="75"/>
      <c r="AJ103" s="75"/>
      <c r="AK103" s="75"/>
      <c r="AL103" s="75"/>
      <c r="AM103" s="75"/>
      <c r="AN103" s="75"/>
      <c r="AO103" s="75"/>
      <c r="AP103" s="75"/>
      <c r="AQ103" s="75"/>
      <c r="AR103" s="75"/>
      <c r="AS103" s="75"/>
      <c r="AT103" s="75"/>
      <c r="AU103" s="75"/>
      <c r="AV103" s="75"/>
      <c r="AW103" s="75"/>
      <c r="AX103" s="75"/>
      <c r="AY103" s="75"/>
      <c r="AZ103" s="75"/>
      <c r="BA103" s="75"/>
      <c r="BB103" s="75"/>
      <c r="BC103" s="75"/>
      <c r="BD103" s="75"/>
      <c r="BE103" s="75"/>
    </row>
    <row r="104" spans="1:57" s="74" customFormat="1" ht="82.5" customHeight="1" x14ac:dyDescent="0.3">
      <c r="A104" s="124">
        <v>100</v>
      </c>
      <c r="B104" s="120" t="s">
        <v>99</v>
      </c>
      <c r="C104" s="2" t="s">
        <v>121</v>
      </c>
      <c r="D104" s="87">
        <v>700</v>
      </c>
      <c r="E104" s="1" t="s">
        <v>100</v>
      </c>
      <c r="H104" s="75"/>
      <c r="I104" s="75"/>
      <c r="J104" s="75"/>
      <c r="K104" s="75"/>
      <c r="L104" s="75"/>
      <c r="M104" s="75"/>
      <c r="N104" s="75"/>
      <c r="O104" s="75"/>
      <c r="P104" s="75"/>
      <c r="Q104" s="75"/>
      <c r="R104" s="75"/>
      <c r="S104" s="75"/>
      <c r="T104" s="75"/>
      <c r="U104" s="75"/>
      <c r="V104" s="75"/>
      <c r="W104" s="75"/>
      <c r="X104" s="75"/>
      <c r="Y104" s="75"/>
      <c r="Z104" s="75"/>
      <c r="AA104" s="75"/>
      <c r="AB104" s="75"/>
      <c r="AC104" s="75"/>
      <c r="AD104" s="75"/>
      <c r="AE104" s="75"/>
      <c r="AF104" s="75"/>
      <c r="AG104" s="75"/>
      <c r="AH104" s="75"/>
      <c r="AI104" s="75"/>
      <c r="AJ104" s="75"/>
      <c r="AK104" s="75"/>
      <c r="AL104" s="75"/>
      <c r="AM104" s="75"/>
      <c r="AN104" s="75"/>
      <c r="AO104" s="75"/>
      <c r="AP104" s="75"/>
      <c r="AQ104" s="75"/>
      <c r="AR104" s="75"/>
      <c r="AS104" s="75"/>
      <c r="AT104" s="75"/>
      <c r="AU104" s="75"/>
      <c r="AV104" s="75"/>
      <c r="AW104" s="75"/>
      <c r="AX104" s="75"/>
      <c r="AY104" s="75"/>
      <c r="AZ104" s="75"/>
      <c r="BA104" s="75"/>
      <c r="BB104" s="75"/>
      <c r="BC104" s="75"/>
      <c r="BD104" s="75"/>
      <c r="BE104" s="75"/>
    </row>
    <row r="105" spans="1:57" s="74" customFormat="1" ht="88" customHeight="1" x14ac:dyDescent="0.3">
      <c r="A105" s="124">
        <v>101</v>
      </c>
      <c r="B105" s="120" t="s">
        <v>102</v>
      </c>
      <c r="C105" s="2" t="s">
        <v>98</v>
      </c>
      <c r="D105" s="87">
        <v>3000</v>
      </c>
      <c r="E105" s="1"/>
      <c r="H105" s="75"/>
      <c r="I105" s="75"/>
      <c r="J105" s="75"/>
      <c r="K105" s="75"/>
      <c r="L105" s="75"/>
      <c r="M105" s="75"/>
      <c r="N105" s="75"/>
      <c r="O105" s="75"/>
      <c r="P105" s="75"/>
      <c r="Q105" s="75"/>
      <c r="R105" s="75"/>
      <c r="S105" s="75"/>
      <c r="T105" s="75"/>
      <c r="U105" s="75"/>
      <c r="V105" s="75"/>
      <c r="W105" s="75"/>
      <c r="X105" s="75"/>
      <c r="Y105" s="75"/>
      <c r="Z105" s="75"/>
      <c r="AA105" s="75"/>
      <c r="AB105" s="75"/>
      <c r="AC105" s="75"/>
      <c r="AD105" s="75"/>
      <c r="AE105" s="75"/>
      <c r="AF105" s="75"/>
      <c r="AG105" s="75"/>
      <c r="AH105" s="75"/>
      <c r="AI105" s="75"/>
      <c r="AJ105" s="75"/>
      <c r="AK105" s="75"/>
      <c r="AL105" s="75"/>
      <c r="AM105" s="75"/>
      <c r="AN105" s="75"/>
      <c r="AO105" s="75"/>
      <c r="AP105" s="75"/>
      <c r="AQ105" s="75"/>
      <c r="AR105" s="75"/>
      <c r="AS105" s="75"/>
      <c r="AT105" s="75"/>
      <c r="AU105" s="75"/>
      <c r="AV105" s="75"/>
      <c r="AW105" s="75"/>
      <c r="AX105" s="75"/>
      <c r="AY105" s="75"/>
      <c r="AZ105" s="75"/>
      <c r="BA105" s="75"/>
      <c r="BB105" s="75"/>
      <c r="BC105" s="75"/>
      <c r="BD105" s="75"/>
      <c r="BE105" s="75"/>
    </row>
    <row r="106" spans="1:57" s="74" customFormat="1" ht="114" customHeight="1" x14ac:dyDescent="0.3">
      <c r="A106" s="124">
        <v>102</v>
      </c>
      <c r="B106" s="120" t="s">
        <v>107</v>
      </c>
      <c r="C106" s="2" t="s">
        <v>103</v>
      </c>
      <c r="D106" s="87">
        <v>2000000</v>
      </c>
      <c r="E106" s="1"/>
      <c r="H106" s="75"/>
      <c r="I106" s="75"/>
      <c r="J106" s="75"/>
      <c r="K106" s="75"/>
      <c r="L106" s="75"/>
      <c r="M106" s="75"/>
      <c r="N106" s="75"/>
      <c r="O106" s="75"/>
      <c r="P106" s="75"/>
      <c r="Q106" s="75"/>
      <c r="R106" s="75"/>
      <c r="S106" s="75"/>
      <c r="T106" s="75"/>
      <c r="U106" s="75"/>
      <c r="V106" s="75"/>
      <c r="W106" s="75"/>
      <c r="X106" s="75"/>
      <c r="Y106" s="75"/>
      <c r="Z106" s="75"/>
      <c r="AA106" s="75"/>
      <c r="AB106" s="75"/>
      <c r="AC106" s="75"/>
      <c r="AD106" s="75"/>
      <c r="AE106" s="75"/>
      <c r="AF106" s="75"/>
      <c r="AG106" s="75"/>
      <c r="AH106" s="75"/>
      <c r="AI106" s="75"/>
      <c r="AJ106" s="75"/>
      <c r="AK106" s="75"/>
      <c r="AL106" s="75"/>
      <c r="AM106" s="75"/>
      <c r="AN106" s="75"/>
      <c r="AO106" s="75"/>
      <c r="AP106" s="75"/>
      <c r="AQ106" s="75"/>
      <c r="AR106" s="75"/>
      <c r="AS106" s="75"/>
      <c r="AT106" s="75"/>
      <c r="AU106" s="75"/>
      <c r="AV106" s="75"/>
      <c r="AW106" s="75"/>
      <c r="AX106" s="75"/>
      <c r="AY106" s="75"/>
      <c r="AZ106" s="75"/>
      <c r="BA106" s="75"/>
      <c r="BB106" s="75"/>
      <c r="BC106" s="75"/>
      <c r="BD106" s="75"/>
      <c r="BE106" s="75"/>
    </row>
    <row r="107" spans="1:57" s="74" customFormat="1" ht="100" customHeight="1" x14ac:dyDescent="0.3">
      <c r="A107" s="124">
        <v>103</v>
      </c>
      <c r="B107" s="122" t="s">
        <v>125</v>
      </c>
      <c r="C107" s="2" t="s">
        <v>121</v>
      </c>
      <c r="D107" s="87">
        <v>1250</v>
      </c>
      <c r="E107" s="3"/>
      <c r="H107" s="75"/>
      <c r="I107" s="75"/>
      <c r="J107" s="75"/>
      <c r="K107" s="75"/>
      <c r="L107" s="75"/>
      <c r="M107" s="75"/>
      <c r="N107" s="75"/>
      <c r="O107" s="75"/>
      <c r="P107" s="75"/>
      <c r="Q107" s="75"/>
      <c r="R107" s="75"/>
      <c r="S107" s="75"/>
      <c r="T107" s="75"/>
      <c r="U107" s="75"/>
      <c r="V107" s="75"/>
      <c r="W107" s="75"/>
      <c r="X107" s="75"/>
      <c r="Y107" s="75"/>
      <c r="Z107" s="75"/>
      <c r="AA107" s="75"/>
      <c r="AB107" s="75"/>
      <c r="AC107" s="75"/>
      <c r="AD107" s="75"/>
      <c r="AE107" s="75"/>
      <c r="AF107" s="75"/>
      <c r="AG107" s="75"/>
      <c r="AH107" s="75"/>
      <c r="AI107" s="75"/>
      <c r="AJ107" s="75"/>
      <c r="AK107" s="75"/>
      <c r="AL107" s="75"/>
      <c r="AM107" s="75"/>
      <c r="AN107" s="75"/>
      <c r="AO107" s="75"/>
      <c r="AP107" s="75"/>
      <c r="AQ107" s="75"/>
      <c r="AR107" s="75"/>
      <c r="AS107" s="75"/>
      <c r="AT107" s="75"/>
      <c r="AU107" s="75"/>
      <c r="AV107" s="75"/>
      <c r="AW107" s="75"/>
      <c r="AX107" s="75"/>
      <c r="AY107" s="75"/>
      <c r="AZ107" s="75"/>
      <c r="BA107" s="75"/>
      <c r="BB107" s="75"/>
      <c r="BC107" s="75"/>
      <c r="BD107" s="75"/>
      <c r="BE107" s="75"/>
    </row>
    <row r="108" spans="1:57" s="74" customFormat="1" ht="90.5" customHeight="1" x14ac:dyDescent="0.3">
      <c r="A108" s="124">
        <v>104</v>
      </c>
      <c r="B108" s="120" t="s">
        <v>37</v>
      </c>
      <c r="C108" s="2" t="s">
        <v>121</v>
      </c>
      <c r="D108" s="87">
        <v>405</v>
      </c>
      <c r="E108" s="1"/>
      <c r="H108" s="75"/>
      <c r="I108" s="75"/>
      <c r="J108" s="75"/>
      <c r="K108" s="75"/>
      <c r="L108" s="75"/>
      <c r="M108" s="75"/>
      <c r="N108" s="75"/>
      <c r="O108" s="75"/>
      <c r="P108" s="75"/>
      <c r="Q108" s="75"/>
      <c r="R108" s="75"/>
      <c r="S108" s="75"/>
      <c r="T108" s="75"/>
      <c r="U108" s="75"/>
      <c r="V108" s="75"/>
      <c r="W108" s="75"/>
      <c r="X108" s="75"/>
      <c r="Y108" s="75"/>
      <c r="Z108" s="75"/>
      <c r="AA108" s="75"/>
      <c r="AB108" s="75"/>
      <c r="AC108" s="75"/>
      <c r="AD108" s="75"/>
      <c r="AE108" s="75"/>
      <c r="AF108" s="75"/>
      <c r="AG108" s="75"/>
      <c r="AH108" s="75"/>
      <c r="AI108" s="75"/>
      <c r="AJ108" s="75"/>
      <c r="AK108" s="75"/>
      <c r="AL108" s="75"/>
      <c r="AM108" s="75"/>
      <c r="AN108" s="75"/>
      <c r="AO108" s="75"/>
      <c r="AP108" s="75"/>
      <c r="AQ108" s="75"/>
      <c r="AR108" s="75"/>
      <c r="AS108" s="75"/>
      <c r="AT108" s="75"/>
      <c r="AU108" s="75"/>
      <c r="AV108" s="75"/>
      <c r="AW108" s="75"/>
      <c r="AX108" s="75"/>
      <c r="AY108" s="75"/>
      <c r="AZ108" s="75"/>
      <c r="BA108" s="75"/>
      <c r="BB108" s="75"/>
      <c r="BC108" s="75"/>
      <c r="BD108" s="75"/>
      <c r="BE108" s="75"/>
    </row>
    <row r="109" spans="1:57" s="74" customFormat="1" ht="82.5" customHeight="1" x14ac:dyDescent="0.3">
      <c r="A109" s="124">
        <v>105</v>
      </c>
      <c r="B109" s="120" t="s">
        <v>117</v>
      </c>
      <c r="C109" s="2" t="s">
        <v>130</v>
      </c>
      <c r="D109" s="87">
        <v>5300</v>
      </c>
      <c r="E109" s="1"/>
      <c r="H109" s="75"/>
      <c r="I109" s="75"/>
      <c r="J109" s="75"/>
      <c r="K109" s="75"/>
      <c r="L109" s="75"/>
      <c r="M109" s="75"/>
      <c r="N109" s="75"/>
      <c r="O109" s="75"/>
      <c r="P109" s="75"/>
      <c r="Q109" s="75"/>
      <c r="R109" s="75"/>
      <c r="S109" s="75"/>
      <c r="T109" s="75"/>
      <c r="U109" s="75"/>
      <c r="V109" s="75"/>
      <c r="W109" s="75"/>
      <c r="X109" s="75"/>
      <c r="Y109" s="75"/>
      <c r="Z109" s="75"/>
      <c r="AA109" s="75"/>
      <c r="AB109" s="75"/>
      <c r="AC109" s="75"/>
      <c r="AD109" s="75"/>
      <c r="AE109" s="75"/>
      <c r="AF109" s="75"/>
      <c r="AG109" s="75"/>
      <c r="AH109" s="75"/>
      <c r="AI109" s="75"/>
      <c r="AJ109" s="75"/>
      <c r="AK109" s="75"/>
      <c r="AL109" s="75"/>
      <c r="AM109" s="75"/>
      <c r="AN109" s="75"/>
      <c r="AO109" s="75"/>
      <c r="AP109" s="75"/>
      <c r="AQ109" s="75"/>
      <c r="AR109" s="75"/>
      <c r="AS109" s="75"/>
      <c r="AT109" s="75"/>
      <c r="AU109" s="75"/>
      <c r="AV109" s="75"/>
      <c r="AW109" s="75"/>
      <c r="AX109" s="75"/>
      <c r="AY109" s="75"/>
      <c r="AZ109" s="75"/>
      <c r="BA109" s="75"/>
      <c r="BB109" s="75"/>
      <c r="BC109" s="75"/>
      <c r="BD109" s="75"/>
      <c r="BE109" s="75"/>
    </row>
    <row r="110" spans="1:57" s="74" customFormat="1" ht="82.5" customHeight="1" x14ac:dyDescent="0.3">
      <c r="A110" s="124">
        <v>106</v>
      </c>
      <c r="B110" s="120" t="s">
        <v>116</v>
      </c>
      <c r="C110" s="2" t="s">
        <v>130</v>
      </c>
      <c r="D110" s="87">
        <v>2600</v>
      </c>
      <c r="E110" s="1"/>
      <c r="H110" s="75"/>
      <c r="I110" s="75"/>
      <c r="J110" s="75"/>
      <c r="K110" s="75"/>
      <c r="L110" s="75"/>
      <c r="M110" s="75"/>
      <c r="N110" s="75"/>
      <c r="O110" s="75"/>
      <c r="P110" s="75"/>
      <c r="Q110" s="75"/>
      <c r="R110" s="75"/>
      <c r="S110" s="75"/>
      <c r="T110" s="75"/>
      <c r="U110" s="75"/>
      <c r="V110" s="75"/>
      <c r="W110" s="75"/>
      <c r="X110" s="75"/>
      <c r="Y110" s="75"/>
      <c r="Z110" s="75"/>
      <c r="AA110" s="75"/>
      <c r="AB110" s="75"/>
      <c r="AC110" s="75"/>
      <c r="AD110" s="75"/>
      <c r="AE110" s="75"/>
      <c r="AF110" s="75"/>
      <c r="AG110" s="75"/>
      <c r="AH110" s="75"/>
      <c r="AI110" s="75"/>
      <c r="AJ110" s="75"/>
      <c r="AK110" s="75"/>
      <c r="AL110" s="75"/>
      <c r="AM110" s="75"/>
      <c r="AN110" s="75"/>
      <c r="AO110" s="75"/>
      <c r="AP110" s="75"/>
      <c r="AQ110" s="75"/>
      <c r="AR110" s="75"/>
      <c r="AS110" s="75"/>
      <c r="AT110" s="75"/>
      <c r="AU110" s="75"/>
      <c r="AV110" s="75"/>
      <c r="AW110" s="75"/>
      <c r="AX110" s="75"/>
      <c r="AY110" s="75"/>
      <c r="AZ110" s="75"/>
      <c r="BA110" s="75"/>
      <c r="BB110" s="75"/>
      <c r="BC110" s="75"/>
      <c r="BD110" s="75"/>
      <c r="BE110" s="75"/>
    </row>
    <row r="111" spans="1:57" s="74" customFormat="1" ht="89.5" customHeight="1" x14ac:dyDescent="0.3">
      <c r="A111" s="124">
        <v>107</v>
      </c>
      <c r="B111" s="120" t="s">
        <v>38</v>
      </c>
      <c r="C111" s="2" t="s">
        <v>103</v>
      </c>
      <c r="D111" s="87">
        <v>68800</v>
      </c>
      <c r="E111" s="1"/>
      <c r="H111" s="75"/>
      <c r="I111" s="75"/>
      <c r="J111" s="75"/>
      <c r="K111" s="75"/>
      <c r="L111" s="75"/>
      <c r="M111" s="75"/>
      <c r="N111" s="75"/>
      <c r="O111" s="75"/>
      <c r="P111" s="75"/>
      <c r="Q111" s="75"/>
      <c r="R111" s="75"/>
      <c r="S111" s="75"/>
      <c r="T111" s="75"/>
      <c r="U111" s="75"/>
      <c r="V111" s="75"/>
      <c r="W111" s="75"/>
      <c r="X111" s="75"/>
      <c r="Y111" s="75"/>
      <c r="Z111" s="75"/>
      <c r="AA111" s="75"/>
      <c r="AB111" s="75"/>
      <c r="AC111" s="75"/>
      <c r="AD111" s="75"/>
      <c r="AE111" s="75"/>
      <c r="AF111" s="75"/>
      <c r="AG111" s="75"/>
      <c r="AH111" s="75"/>
      <c r="AI111" s="75"/>
      <c r="AJ111" s="75"/>
      <c r="AK111" s="75"/>
      <c r="AL111" s="75"/>
      <c r="AM111" s="75"/>
      <c r="AN111" s="75"/>
      <c r="AO111" s="75"/>
      <c r="AP111" s="75"/>
      <c r="AQ111" s="75"/>
      <c r="AR111" s="75"/>
      <c r="AS111" s="75"/>
      <c r="AT111" s="75"/>
      <c r="AU111" s="75"/>
      <c r="AV111" s="75"/>
      <c r="AW111" s="75"/>
      <c r="AX111" s="75"/>
      <c r="AY111" s="75"/>
      <c r="AZ111" s="75"/>
      <c r="BA111" s="75"/>
      <c r="BB111" s="75"/>
      <c r="BC111" s="75"/>
      <c r="BD111" s="75"/>
      <c r="BE111" s="75"/>
    </row>
    <row r="112" spans="1:57" s="74" customFormat="1" ht="87.5" customHeight="1" x14ac:dyDescent="0.3">
      <c r="A112" s="124">
        <v>108</v>
      </c>
      <c r="B112" s="120" t="s">
        <v>119</v>
      </c>
      <c r="C112" s="2" t="s">
        <v>103</v>
      </c>
      <c r="D112" s="87">
        <v>83000</v>
      </c>
      <c r="E112" s="3"/>
      <c r="H112" s="75"/>
      <c r="I112" s="75"/>
      <c r="J112" s="75"/>
      <c r="K112" s="75"/>
      <c r="L112" s="75"/>
      <c r="M112" s="75"/>
      <c r="N112" s="75"/>
      <c r="O112" s="75"/>
      <c r="P112" s="75"/>
      <c r="Q112" s="75"/>
      <c r="R112" s="75"/>
      <c r="S112" s="75"/>
      <c r="T112" s="75"/>
      <c r="U112" s="75"/>
      <c r="V112" s="75"/>
      <c r="W112" s="75"/>
      <c r="X112" s="75"/>
      <c r="Y112" s="75"/>
      <c r="Z112" s="75"/>
      <c r="AA112" s="75"/>
      <c r="AB112" s="75"/>
      <c r="AC112" s="75"/>
      <c r="AD112" s="75"/>
      <c r="AE112" s="75"/>
      <c r="AF112" s="75"/>
      <c r="AG112" s="75"/>
      <c r="AH112" s="75"/>
      <c r="AI112" s="75"/>
      <c r="AJ112" s="75"/>
      <c r="AK112" s="75"/>
      <c r="AL112" s="75"/>
      <c r="AM112" s="75"/>
      <c r="AN112" s="75"/>
      <c r="AO112" s="75"/>
      <c r="AP112" s="75"/>
      <c r="AQ112" s="75"/>
      <c r="AR112" s="75"/>
      <c r="AS112" s="75"/>
      <c r="AT112" s="75"/>
      <c r="AU112" s="75"/>
      <c r="AV112" s="75"/>
      <c r="AW112" s="75"/>
      <c r="AX112" s="75"/>
      <c r="AY112" s="75"/>
      <c r="AZ112" s="75"/>
      <c r="BA112" s="75"/>
      <c r="BB112" s="75"/>
      <c r="BC112" s="75"/>
      <c r="BD112" s="75"/>
      <c r="BE112" s="75"/>
    </row>
    <row r="113" spans="1:57" s="74" customFormat="1" ht="100" customHeight="1" x14ac:dyDescent="0.3">
      <c r="A113" s="124">
        <v>109</v>
      </c>
      <c r="B113" s="120" t="s">
        <v>118</v>
      </c>
      <c r="C113" s="2" t="s">
        <v>103</v>
      </c>
      <c r="D113" s="87">
        <v>21500</v>
      </c>
      <c r="E113" s="3"/>
      <c r="H113" s="75"/>
      <c r="I113" s="75"/>
      <c r="J113" s="75"/>
      <c r="K113" s="75"/>
      <c r="L113" s="75"/>
      <c r="M113" s="75"/>
      <c r="N113" s="75"/>
      <c r="O113" s="75"/>
      <c r="P113" s="75"/>
      <c r="Q113" s="75"/>
      <c r="R113" s="75"/>
      <c r="S113" s="75"/>
      <c r="T113" s="75"/>
      <c r="U113" s="75"/>
      <c r="V113" s="75"/>
      <c r="W113" s="75"/>
      <c r="X113" s="75"/>
      <c r="Y113" s="75"/>
      <c r="Z113" s="75"/>
      <c r="AA113" s="75"/>
      <c r="AB113" s="75"/>
      <c r="AC113" s="75"/>
      <c r="AD113" s="75"/>
      <c r="AE113" s="75"/>
      <c r="AF113" s="75"/>
      <c r="AG113" s="75"/>
      <c r="AH113" s="75"/>
      <c r="AI113" s="75"/>
      <c r="AJ113" s="75"/>
      <c r="AK113" s="75"/>
      <c r="AL113" s="75"/>
      <c r="AM113" s="75"/>
      <c r="AN113" s="75"/>
      <c r="AO113" s="75"/>
      <c r="AP113" s="75"/>
      <c r="AQ113" s="75"/>
      <c r="AR113" s="75"/>
      <c r="AS113" s="75"/>
      <c r="AT113" s="75"/>
      <c r="AU113" s="75"/>
      <c r="AV113" s="75"/>
      <c r="AW113" s="75"/>
      <c r="AX113" s="75"/>
      <c r="AY113" s="75"/>
      <c r="AZ113" s="75"/>
      <c r="BA113" s="75"/>
      <c r="BB113" s="75"/>
      <c r="BC113" s="75"/>
      <c r="BD113" s="75"/>
      <c r="BE113" s="75"/>
    </row>
    <row r="114" spans="1:57" s="74" customFormat="1" ht="75" customHeight="1" x14ac:dyDescent="0.3">
      <c r="A114" s="124">
        <v>110</v>
      </c>
      <c r="B114" s="120" t="s">
        <v>39</v>
      </c>
      <c r="C114" s="2" t="s">
        <v>103</v>
      </c>
      <c r="D114" s="87">
        <v>475000</v>
      </c>
      <c r="E114" s="1"/>
      <c r="H114" s="75"/>
      <c r="I114" s="75"/>
      <c r="J114" s="75"/>
      <c r="K114" s="75"/>
      <c r="L114" s="75"/>
      <c r="M114" s="75"/>
      <c r="N114" s="75"/>
      <c r="O114" s="75"/>
      <c r="P114" s="75"/>
      <c r="Q114" s="75"/>
      <c r="R114" s="75"/>
      <c r="S114" s="75"/>
      <c r="T114" s="75"/>
      <c r="U114" s="75"/>
      <c r="V114" s="75"/>
      <c r="W114" s="75"/>
      <c r="X114" s="75"/>
      <c r="Y114" s="75"/>
      <c r="Z114" s="75"/>
      <c r="AA114" s="75"/>
      <c r="AB114" s="75"/>
      <c r="AC114" s="75"/>
      <c r="AD114" s="75"/>
      <c r="AE114" s="75"/>
      <c r="AF114" s="75"/>
      <c r="AG114" s="75"/>
      <c r="AH114" s="75"/>
      <c r="AI114" s="75"/>
      <c r="AJ114" s="75"/>
      <c r="AK114" s="75"/>
      <c r="AL114" s="75"/>
      <c r="AM114" s="75"/>
      <c r="AN114" s="75"/>
      <c r="AO114" s="75"/>
      <c r="AP114" s="75"/>
      <c r="AQ114" s="75"/>
      <c r="AR114" s="75"/>
      <c r="AS114" s="75"/>
      <c r="AT114" s="75"/>
      <c r="AU114" s="75"/>
      <c r="AV114" s="75"/>
      <c r="AW114" s="75"/>
      <c r="AX114" s="75"/>
      <c r="AY114" s="75"/>
      <c r="AZ114" s="75"/>
      <c r="BA114" s="75"/>
      <c r="BB114" s="75"/>
      <c r="BC114" s="75"/>
      <c r="BD114" s="75"/>
      <c r="BE114" s="75"/>
    </row>
    <row r="115" spans="1:57" s="74" customFormat="1" ht="84.5" customHeight="1" x14ac:dyDescent="0.3">
      <c r="A115" s="124">
        <v>111</v>
      </c>
      <c r="B115" s="120" t="s">
        <v>41</v>
      </c>
      <c r="C115" s="2" t="s">
        <v>130</v>
      </c>
      <c r="D115" s="87">
        <v>4700</v>
      </c>
      <c r="E115" s="1"/>
      <c r="H115" s="75"/>
      <c r="I115" s="75"/>
      <c r="J115" s="75"/>
      <c r="K115" s="75"/>
      <c r="L115" s="75"/>
      <c r="M115" s="75"/>
      <c r="N115" s="75"/>
      <c r="O115" s="75"/>
      <c r="P115" s="75"/>
      <c r="Q115" s="75"/>
      <c r="R115" s="75"/>
      <c r="S115" s="75"/>
      <c r="T115" s="75"/>
      <c r="U115" s="75"/>
      <c r="V115" s="75"/>
      <c r="W115" s="75"/>
      <c r="X115" s="75"/>
      <c r="Y115" s="75"/>
      <c r="Z115" s="75"/>
      <c r="AA115" s="75"/>
      <c r="AB115" s="75"/>
      <c r="AC115" s="75"/>
      <c r="AD115" s="75"/>
      <c r="AE115" s="75"/>
      <c r="AF115" s="75"/>
      <c r="AG115" s="75"/>
      <c r="AH115" s="75"/>
      <c r="AI115" s="75"/>
      <c r="AJ115" s="75"/>
      <c r="AK115" s="75"/>
      <c r="AL115" s="75"/>
      <c r="AM115" s="75"/>
      <c r="AN115" s="75"/>
      <c r="AO115" s="75"/>
      <c r="AP115" s="75"/>
      <c r="AQ115" s="75"/>
      <c r="AR115" s="75"/>
      <c r="AS115" s="75"/>
      <c r="AT115" s="75"/>
      <c r="AU115" s="75"/>
      <c r="AV115" s="75"/>
      <c r="AW115" s="75"/>
      <c r="AX115" s="75"/>
      <c r="AY115" s="75"/>
      <c r="AZ115" s="75"/>
      <c r="BA115" s="75"/>
      <c r="BB115" s="75"/>
      <c r="BC115" s="75"/>
      <c r="BD115" s="75"/>
      <c r="BE115" s="75"/>
    </row>
    <row r="116" spans="1:57" s="74" customFormat="1" ht="100" customHeight="1" x14ac:dyDescent="0.3">
      <c r="A116" s="124">
        <v>112</v>
      </c>
      <c r="B116" s="120" t="s">
        <v>40</v>
      </c>
      <c r="C116" s="2" t="s">
        <v>130</v>
      </c>
      <c r="D116" s="87">
        <v>1500</v>
      </c>
      <c r="E116" s="1"/>
      <c r="H116" s="75"/>
      <c r="I116" s="75"/>
      <c r="J116" s="75"/>
      <c r="K116" s="75"/>
      <c r="L116" s="75"/>
      <c r="M116" s="75"/>
      <c r="N116" s="75"/>
      <c r="O116" s="75"/>
      <c r="P116" s="75"/>
      <c r="Q116" s="75"/>
      <c r="R116" s="75"/>
      <c r="S116" s="75"/>
      <c r="T116" s="75"/>
      <c r="U116" s="75"/>
      <c r="V116" s="75"/>
      <c r="W116" s="75"/>
      <c r="X116" s="75"/>
      <c r="Y116" s="75"/>
      <c r="Z116" s="75"/>
      <c r="AA116" s="75"/>
      <c r="AB116" s="75"/>
      <c r="AC116" s="75"/>
      <c r="AD116" s="75"/>
      <c r="AE116" s="75"/>
      <c r="AF116" s="75"/>
      <c r="AG116" s="75"/>
      <c r="AH116" s="75"/>
      <c r="AI116" s="75"/>
      <c r="AJ116" s="75"/>
      <c r="AK116" s="75"/>
      <c r="AL116" s="75"/>
      <c r="AM116" s="75"/>
      <c r="AN116" s="75"/>
      <c r="AO116" s="75"/>
      <c r="AP116" s="75"/>
      <c r="AQ116" s="75"/>
      <c r="AR116" s="75"/>
      <c r="AS116" s="75"/>
      <c r="AT116" s="75"/>
      <c r="AU116" s="75"/>
      <c r="AV116" s="75"/>
      <c r="AW116" s="75"/>
      <c r="AX116" s="75"/>
      <c r="AY116" s="75"/>
      <c r="AZ116" s="75"/>
      <c r="BA116" s="75"/>
      <c r="BB116" s="75"/>
      <c r="BC116" s="75"/>
      <c r="BD116" s="75"/>
      <c r="BE116" s="75"/>
    </row>
    <row r="117" spans="1:57" s="74" customFormat="1" ht="100" customHeight="1" x14ac:dyDescent="0.3">
      <c r="A117" s="124">
        <v>113</v>
      </c>
      <c r="B117" s="120" t="s">
        <v>91</v>
      </c>
      <c r="C117" s="2" t="s">
        <v>106</v>
      </c>
      <c r="D117" s="87">
        <v>9</v>
      </c>
      <c r="E117" s="1"/>
      <c r="H117" s="75"/>
      <c r="I117" s="75"/>
      <c r="J117" s="75"/>
      <c r="K117" s="75"/>
      <c r="L117" s="75"/>
      <c r="M117" s="75"/>
      <c r="N117" s="75"/>
      <c r="O117" s="75"/>
      <c r="P117" s="75"/>
      <c r="Q117" s="75"/>
      <c r="R117" s="75"/>
      <c r="S117" s="75"/>
      <c r="T117" s="75"/>
      <c r="U117" s="75"/>
      <c r="V117" s="75"/>
      <c r="W117" s="75"/>
      <c r="X117" s="75"/>
      <c r="Y117" s="75"/>
      <c r="Z117" s="75"/>
      <c r="AA117" s="75"/>
      <c r="AB117" s="75"/>
      <c r="AC117" s="75"/>
      <c r="AD117" s="75"/>
      <c r="AE117" s="75"/>
      <c r="AF117" s="75"/>
      <c r="AG117" s="75"/>
      <c r="AH117" s="75"/>
      <c r="AI117" s="75"/>
      <c r="AJ117" s="75"/>
      <c r="AK117" s="75"/>
      <c r="AL117" s="75"/>
      <c r="AM117" s="75"/>
      <c r="AN117" s="75"/>
      <c r="AO117" s="75"/>
      <c r="AP117" s="75"/>
      <c r="AQ117" s="75"/>
      <c r="AR117" s="75"/>
      <c r="AS117" s="75"/>
      <c r="AT117" s="75"/>
      <c r="AU117" s="75"/>
      <c r="AV117" s="75"/>
      <c r="AW117" s="75"/>
      <c r="AX117" s="75"/>
      <c r="AY117" s="75"/>
      <c r="AZ117" s="75"/>
      <c r="BA117" s="75"/>
      <c r="BB117" s="75"/>
      <c r="BC117" s="75"/>
      <c r="BD117" s="75"/>
      <c r="BE117" s="75"/>
    </row>
    <row r="118" spans="1:57" s="74" customFormat="1" ht="100" customHeight="1" x14ac:dyDescent="0.3">
      <c r="A118" s="124">
        <v>114</v>
      </c>
      <c r="B118" s="120" t="s">
        <v>45</v>
      </c>
      <c r="C118" s="2" t="s">
        <v>130</v>
      </c>
      <c r="D118" s="87">
        <v>2000</v>
      </c>
      <c r="E118" s="3"/>
      <c r="H118" s="75"/>
      <c r="I118" s="75"/>
      <c r="J118" s="75"/>
      <c r="K118" s="75"/>
      <c r="L118" s="75"/>
      <c r="M118" s="75"/>
      <c r="N118" s="75"/>
      <c r="O118" s="75"/>
      <c r="P118" s="75"/>
      <c r="Q118" s="75"/>
      <c r="R118" s="75"/>
      <c r="S118" s="75"/>
      <c r="T118" s="75"/>
      <c r="U118" s="75"/>
      <c r="V118" s="75"/>
      <c r="W118" s="75"/>
      <c r="X118" s="75"/>
      <c r="Y118" s="75"/>
      <c r="Z118" s="75"/>
      <c r="AA118" s="75"/>
      <c r="AB118" s="75"/>
      <c r="AC118" s="75"/>
      <c r="AD118" s="75"/>
      <c r="AE118" s="75"/>
      <c r="AF118" s="75"/>
      <c r="AG118" s="75"/>
      <c r="AH118" s="75"/>
      <c r="AI118" s="75"/>
      <c r="AJ118" s="75"/>
      <c r="AK118" s="75"/>
      <c r="AL118" s="75"/>
      <c r="AM118" s="75"/>
      <c r="AN118" s="75"/>
      <c r="AO118" s="75"/>
      <c r="AP118" s="75"/>
      <c r="AQ118" s="75"/>
      <c r="AR118" s="75"/>
      <c r="AS118" s="75"/>
      <c r="AT118" s="75"/>
      <c r="AU118" s="75"/>
      <c r="AV118" s="75"/>
      <c r="AW118" s="75"/>
      <c r="AX118" s="75"/>
      <c r="AY118" s="75"/>
      <c r="AZ118" s="75"/>
      <c r="BA118" s="75"/>
      <c r="BB118" s="75"/>
      <c r="BC118" s="75"/>
      <c r="BD118" s="75"/>
      <c r="BE118" s="75"/>
    </row>
    <row r="119" spans="1:57" s="74" customFormat="1" ht="83.5" customHeight="1" x14ac:dyDescent="0.3">
      <c r="A119" s="124">
        <v>115</v>
      </c>
      <c r="B119" s="122" t="s">
        <v>306</v>
      </c>
      <c r="C119" s="2" t="s">
        <v>121</v>
      </c>
      <c r="D119" s="87">
        <v>350</v>
      </c>
      <c r="E119" s="3"/>
      <c r="H119" s="75"/>
      <c r="I119" s="75"/>
      <c r="J119" s="75"/>
      <c r="K119" s="75"/>
      <c r="L119" s="75"/>
      <c r="M119" s="75"/>
      <c r="N119" s="75"/>
      <c r="O119" s="75"/>
      <c r="P119" s="75"/>
      <c r="Q119" s="75"/>
      <c r="R119" s="75"/>
      <c r="S119" s="75"/>
      <c r="T119" s="75"/>
      <c r="U119" s="75"/>
      <c r="V119" s="75"/>
      <c r="W119" s="75"/>
      <c r="X119" s="75"/>
      <c r="Y119" s="75"/>
      <c r="Z119" s="75"/>
      <c r="AA119" s="75"/>
      <c r="AB119" s="75"/>
      <c r="AC119" s="75"/>
      <c r="AD119" s="75"/>
      <c r="AE119" s="75"/>
      <c r="AF119" s="75"/>
      <c r="AG119" s="75"/>
      <c r="AH119" s="75"/>
      <c r="AI119" s="75"/>
      <c r="AJ119" s="75"/>
      <c r="AK119" s="75"/>
      <c r="AL119" s="75"/>
      <c r="AM119" s="75"/>
      <c r="AN119" s="75"/>
      <c r="AO119" s="75"/>
      <c r="AP119" s="75"/>
      <c r="AQ119" s="75"/>
      <c r="AR119" s="75"/>
      <c r="AS119" s="75"/>
      <c r="AT119" s="75"/>
      <c r="AU119" s="75"/>
      <c r="AV119" s="75"/>
      <c r="AW119" s="75"/>
      <c r="AX119" s="75"/>
      <c r="AY119" s="75"/>
      <c r="AZ119" s="75"/>
      <c r="BA119" s="75"/>
      <c r="BB119" s="75"/>
      <c r="BC119" s="75"/>
      <c r="BD119" s="75"/>
      <c r="BE119" s="75"/>
    </row>
    <row r="120" spans="1:57" s="74" customFormat="1" ht="83" customHeight="1" x14ac:dyDescent="0.3">
      <c r="A120" s="124">
        <v>116</v>
      </c>
      <c r="B120" s="122" t="s">
        <v>305</v>
      </c>
      <c r="C120" s="2" t="s">
        <v>121</v>
      </c>
      <c r="D120" s="87">
        <v>600</v>
      </c>
      <c r="E120" s="3"/>
      <c r="H120" s="75"/>
      <c r="I120" s="75"/>
      <c r="J120" s="75"/>
      <c r="K120" s="75"/>
      <c r="L120" s="75"/>
      <c r="M120" s="75"/>
      <c r="N120" s="75"/>
      <c r="O120" s="75"/>
      <c r="P120" s="75"/>
      <c r="Q120" s="75"/>
      <c r="R120" s="75"/>
      <c r="S120" s="75"/>
      <c r="T120" s="75"/>
      <c r="U120" s="75"/>
      <c r="V120" s="75"/>
      <c r="W120" s="75"/>
      <c r="X120" s="75"/>
      <c r="Y120" s="75"/>
      <c r="Z120" s="75"/>
      <c r="AA120" s="75"/>
      <c r="AB120" s="75"/>
      <c r="AC120" s="75"/>
      <c r="AD120" s="75"/>
      <c r="AE120" s="75"/>
      <c r="AF120" s="75"/>
      <c r="AG120" s="75"/>
      <c r="AH120" s="75"/>
      <c r="AI120" s="75"/>
      <c r="AJ120" s="75"/>
      <c r="AK120" s="75"/>
      <c r="AL120" s="75"/>
      <c r="AM120" s="75"/>
      <c r="AN120" s="75"/>
      <c r="AO120" s="75"/>
      <c r="AP120" s="75"/>
      <c r="AQ120" s="75"/>
      <c r="AR120" s="75"/>
      <c r="AS120" s="75"/>
      <c r="AT120" s="75"/>
      <c r="AU120" s="75"/>
      <c r="AV120" s="75"/>
      <c r="AW120" s="75"/>
      <c r="AX120" s="75"/>
      <c r="AY120" s="75"/>
      <c r="AZ120" s="75"/>
      <c r="BA120" s="75"/>
      <c r="BB120" s="75"/>
      <c r="BC120" s="75"/>
      <c r="BD120" s="75"/>
      <c r="BE120" s="75"/>
    </row>
    <row r="121" spans="1:57" s="74" customFormat="1" ht="81" customHeight="1" x14ac:dyDescent="0.3">
      <c r="A121" s="124">
        <v>117</v>
      </c>
      <c r="B121" s="122" t="s">
        <v>129</v>
      </c>
      <c r="C121" s="2" t="s">
        <v>121</v>
      </c>
      <c r="D121" s="87">
        <v>500</v>
      </c>
      <c r="E121" s="3"/>
      <c r="H121" s="75"/>
      <c r="I121" s="75"/>
      <c r="J121" s="75"/>
      <c r="K121" s="75"/>
      <c r="L121" s="75"/>
      <c r="M121" s="75"/>
      <c r="N121" s="75"/>
      <c r="O121" s="75"/>
      <c r="P121" s="75"/>
      <c r="Q121" s="75"/>
      <c r="R121" s="75"/>
      <c r="S121" s="75"/>
      <c r="T121" s="75"/>
      <c r="U121" s="75"/>
      <c r="V121" s="75"/>
      <c r="W121" s="75"/>
      <c r="X121" s="75"/>
      <c r="Y121" s="75"/>
      <c r="Z121" s="75"/>
      <c r="AA121" s="75"/>
      <c r="AB121" s="75"/>
      <c r="AC121" s="75"/>
      <c r="AD121" s="75"/>
      <c r="AE121" s="75"/>
      <c r="AF121" s="75"/>
      <c r="AG121" s="75"/>
      <c r="AH121" s="75"/>
      <c r="AI121" s="75"/>
      <c r="AJ121" s="75"/>
      <c r="AK121" s="75"/>
      <c r="AL121" s="75"/>
      <c r="AM121" s="75"/>
      <c r="AN121" s="75"/>
      <c r="AO121" s="75"/>
      <c r="AP121" s="75"/>
      <c r="AQ121" s="75"/>
      <c r="AR121" s="75"/>
      <c r="AS121" s="75"/>
      <c r="AT121" s="75"/>
      <c r="AU121" s="75"/>
      <c r="AV121" s="75"/>
      <c r="AW121" s="75"/>
      <c r="AX121" s="75"/>
      <c r="AY121" s="75"/>
      <c r="AZ121" s="75"/>
      <c r="BA121" s="75"/>
      <c r="BB121" s="75"/>
      <c r="BC121" s="75"/>
      <c r="BD121" s="75"/>
      <c r="BE121" s="75"/>
    </row>
    <row r="122" spans="1:57" s="74" customFormat="1" ht="87.5" customHeight="1" x14ac:dyDescent="0.3">
      <c r="A122" s="124">
        <v>118</v>
      </c>
      <c r="B122" s="122" t="s">
        <v>128</v>
      </c>
      <c r="C122" s="2" t="s">
        <v>121</v>
      </c>
      <c r="D122" s="87">
        <v>400</v>
      </c>
      <c r="E122" s="3"/>
      <c r="H122" s="75"/>
      <c r="I122" s="75"/>
      <c r="J122" s="75"/>
      <c r="K122" s="75"/>
      <c r="L122" s="75"/>
      <c r="M122" s="75"/>
      <c r="N122" s="75"/>
      <c r="O122" s="75"/>
      <c r="P122" s="75"/>
      <c r="Q122" s="75"/>
      <c r="R122" s="75"/>
      <c r="S122" s="75"/>
      <c r="T122" s="75"/>
      <c r="U122" s="75"/>
      <c r="V122" s="75"/>
      <c r="W122" s="75"/>
      <c r="X122" s="75"/>
      <c r="Y122" s="75"/>
      <c r="Z122" s="75"/>
      <c r="AA122" s="75"/>
      <c r="AB122" s="75"/>
      <c r="AC122" s="75"/>
      <c r="AD122" s="75"/>
      <c r="AE122" s="75"/>
      <c r="AF122" s="75"/>
      <c r="AG122" s="75"/>
      <c r="AH122" s="75"/>
      <c r="AI122" s="75"/>
      <c r="AJ122" s="75"/>
      <c r="AK122" s="75"/>
      <c r="AL122" s="75"/>
      <c r="AM122" s="75"/>
      <c r="AN122" s="75"/>
      <c r="AO122" s="75"/>
      <c r="AP122" s="75"/>
      <c r="AQ122" s="75"/>
      <c r="AR122" s="75"/>
      <c r="AS122" s="75"/>
      <c r="AT122" s="75"/>
      <c r="AU122" s="75"/>
      <c r="AV122" s="75"/>
      <c r="AW122" s="75"/>
      <c r="AX122" s="75"/>
      <c r="AY122" s="75"/>
      <c r="AZ122" s="75"/>
      <c r="BA122" s="75"/>
      <c r="BB122" s="75"/>
      <c r="BC122" s="75"/>
      <c r="BD122" s="75"/>
      <c r="BE122" s="75"/>
    </row>
    <row r="123" spans="1:57" s="74" customFormat="1" ht="100" customHeight="1" x14ac:dyDescent="0.3">
      <c r="A123" s="124">
        <v>119</v>
      </c>
      <c r="B123" s="120" t="s">
        <v>42</v>
      </c>
      <c r="C123" s="2" t="s">
        <v>103</v>
      </c>
      <c r="D123" s="87" t="s">
        <v>92</v>
      </c>
      <c r="E123" s="3"/>
      <c r="H123" s="75"/>
      <c r="I123" s="75"/>
      <c r="J123" s="75"/>
      <c r="K123" s="75"/>
      <c r="L123" s="75"/>
      <c r="M123" s="75"/>
      <c r="N123" s="75"/>
      <c r="O123" s="75"/>
      <c r="P123" s="75"/>
      <c r="Q123" s="75"/>
      <c r="R123" s="75"/>
      <c r="S123" s="75"/>
      <c r="T123" s="75"/>
      <c r="U123" s="75"/>
      <c r="V123" s="75"/>
      <c r="W123" s="75"/>
      <c r="X123" s="75"/>
      <c r="Y123" s="75"/>
      <c r="Z123" s="75"/>
      <c r="AA123" s="75"/>
      <c r="AB123" s="75"/>
      <c r="AC123" s="75"/>
      <c r="AD123" s="75"/>
      <c r="AE123" s="75"/>
      <c r="AF123" s="75"/>
      <c r="AG123" s="75"/>
      <c r="AH123" s="75"/>
      <c r="AI123" s="75"/>
      <c r="AJ123" s="75"/>
      <c r="AK123" s="75"/>
      <c r="AL123" s="75"/>
      <c r="AM123" s="75"/>
      <c r="AN123" s="75"/>
      <c r="AO123" s="75"/>
      <c r="AP123" s="75"/>
      <c r="AQ123" s="75"/>
      <c r="AR123" s="75"/>
      <c r="AS123" s="75"/>
      <c r="AT123" s="75"/>
      <c r="AU123" s="75"/>
      <c r="AV123" s="75"/>
      <c r="AW123" s="75"/>
      <c r="AX123" s="75"/>
      <c r="AY123" s="75"/>
      <c r="AZ123" s="75"/>
      <c r="BA123" s="75"/>
      <c r="BB123" s="75"/>
      <c r="BC123" s="75"/>
      <c r="BD123" s="75"/>
      <c r="BE123" s="75"/>
    </row>
    <row r="124" spans="1:57" s="74" customFormat="1" ht="100" customHeight="1" x14ac:dyDescent="0.3">
      <c r="A124" s="124">
        <v>120</v>
      </c>
      <c r="B124" s="120" t="s">
        <v>101</v>
      </c>
      <c r="C124" s="2" t="s">
        <v>98</v>
      </c>
      <c r="D124" s="87">
        <v>4500</v>
      </c>
      <c r="E124" s="3"/>
      <c r="H124" s="75"/>
      <c r="I124" s="75"/>
      <c r="J124" s="75"/>
      <c r="K124" s="75"/>
      <c r="L124" s="75"/>
      <c r="M124" s="75"/>
      <c r="N124" s="75"/>
      <c r="O124" s="75"/>
      <c r="P124" s="75"/>
      <c r="Q124" s="75"/>
      <c r="R124" s="75"/>
      <c r="S124" s="75"/>
      <c r="T124" s="75"/>
      <c r="U124" s="75"/>
      <c r="V124" s="75"/>
      <c r="W124" s="75"/>
      <c r="X124" s="75"/>
      <c r="Y124" s="75"/>
      <c r="Z124" s="75"/>
      <c r="AA124" s="75"/>
      <c r="AB124" s="75"/>
      <c r="AC124" s="75"/>
      <c r="AD124" s="75"/>
      <c r="AE124" s="75"/>
      <c r="AF124" s="75"/>
      <c r="AG124" s="75"/>
      <c r="AH124" s="75"/>
      <c r="AI124" s="75"/>
      <c r="AJ124" s="75"/>
      <c r="AK124" s="75"/>
      <c r="AL124" s="75"/>
      <c r="AM124" s="75"/>
      <c r="AN124" s="75"/>
      <c r="AO124" s="75"/>
      <c r="AP124" s="75"/>
      <c r="AQ124" s="75"/>
      <c r="AR124" s="75"/>
      <c r="AS124" s="75"/>
      <c r="AT124" s="75"/>
      <c r="AU124" s="75"/>
      <c r="AV124" s="75"/>
      <c r="AW124" s="75"/>
      <c r="AX124" s="75"/>
      <c r="AY124" s="75"/>
      <c r="AZ124" s="75"/>
      <c r="BA124" s="75"/>
      <c r="BB124" s="75"/>
      <c r="BC124" s="75"/>
      <c r="BD124" s="75"/>
      <c r="BE124" s="75"/>
    </row>
    <row r="125" spans="1:57" s="74" customFormat="1" ht="100" customHeight="1" x14ac:dyDescent="0.3">
      <c r="A125" s="124">
        <v>121</v>
      </c>
      <c r="B125" s="120" t="s">
        <v>105</v>
      </c>
      <c r="C125" s="2" t="s">
        <v>103</v>
      </c>
      <c r="D125" s="87">
        <v>175000</v>
      </c>
      <c r="E125" s="3"/>
      <c r="H125" s="75"/>
      <c r="I125" s="75"/>
      <c r="J125" s="75"/>
      <c r="K125" s="75"/>
      <c r="L125" s="75"/>
      <c r="M125" s="75"/>
      <c r="N125" s="75"/>
      <c r="O125" s="75"/>
      <c r="P125" s="75"/>
      <c r="Q125" s="75"/>
      <c r="R125" s="75"/>
      <c r="S125" s="75"/>
      <c r="T125" s="75"/>
      <c r="U125" s="75"/>
      <c r="V125" s="75"/>
      <c r="W125" s="75"/>
      <c r="X125" s="75"/>
      <c r="Y125" s="75"/>
      <c r="Z125" s="75"/>
      <c r="AA125" s="75"/>
      <c r="AB125" s="75"/>
      <c r="AC125" s="75"/>
      <c r="AD125" s="75"/>
      <c r="AE125" s="75"/>
      <c r="AF125" s="75"/>
      <c r="AG125" s="75"/>
      <c r="AH125" s="75"/>
      <c r="AI125" s="75"/>
      <c r="AJ125" s="75"/>
      <c r="AK125" s="75"/>
      <c r="AL125" s="75"/>
      <c r="AM125" s="75"/>
      <c r="AN125" s="75"/>
      <c r="AO125" s="75"/>
      <c r="AP125" s="75"/>
      <c r="AQ125" s="75"/>
      <c r="AR125" s="75"/>
      <c r="AS125" s="75"/>
      <c r="AT125" s="75"/>
      <c r="AU125" s="75"/>
      <c r="AV125" s="75"/>
      <c r="AW125" s="75"/>
      <c r="AX125" s="75"/>
      <c r="AY125" s="75"/>
      <c r="AZ125" s="75"/>
      <c r="BA125" s="75"/>
      <c r="BB125" s="75"/>
      <c r="BC125" s="75"/>
      <c r="BD125" s="75"/>
      <c r="BE125" s="75"/>
    </row>
    <row r="126" spans="1:57" s="74" customFormat="1" ht="91" customHeight="1" x14ac:dyDescent="0.3">
      <c r="A126" s="124">
        <v>122</v>
      </c>
      <c r="B126" s="122" t="s">
        <v>112</v>
      </c>
      <c r="C126" s="2" t="s">
        <v>103</v>
      </c>
      <c r="D126" s="87">
        <v>225000</v>
      </c>
      <c r="E126" s="3"/>
      <c r="H126" s="75"/>
      <c r="I126" s="75"/>
      <c r="J126" s="75"/>
      <c r="K126" s="75"/>
      <c r="L126" s="75"/>
      <c r="M126" s="75"/>
      <c r="N126" s="75"/>
      <c r="O126" s="75"/>
      <c r="P126" s="75"/>
      <c r="Q126" s="75"/>
      <c r="R126" s="75"/>
      <c r="S126" s="75"/>
      <c r="T126" s="75"/>
      <c r="U126" s="75"/>
      <c r="V126" s="75"/>
      <c r="W126" s="75"/>
      <c r="X126" s="75"/>
      <c r="Y126" s="75"/>
      <c r="Z126" s="75"/>
      <c r="AA126" s="75"/>
      <c r="AB126" s="75"/>
      <c r="AC126" s="75"/>
      <c r="AD126" s="75"/>
      <c r="AE126" s="75"/>
      <c r="AF126" s="75"/>
      <c r="AG126" s="75"/>
      <c r="AH126" s="75"/>
      <c r="AI126" s="75"/>
      <c r="AJ126" s="75"/>
      <c r="AK126" s="75"/>
      <c r="AL126" s="75"/>
      <c r="AM126" s="75"/>
      <c r="AN126" s="75"/>
      <c r="AO126" s="75"/>
      <c r="AP126" s="75"/>
      <c r="AQ126" s="75"/>
      <c r="AR126" s="75"/>
      <c r="AS126" s="75"/>
      <c r="AT126" s="75"/>
      <c r="AU126" s="75"/>
      <c r="AV126" s="75"/>
      <c r="AW126" s="75"/>
      <c r="AX126" s="75"/>
      <c r="AY126" s="75"/>
      <c r="AZ126" s="75"/>
      <c r="BA126" s="75"/>
      <c r="BB126" s="75"/>
      <c r="BC126" s="75"/>
      <c r="BD126" s="75"/>
      <c r="BE126" s="75"/>
    </row>
    <row r="127" spans="1:57" s="74" customFormat="1" ht="87.5" customHeight="1" x14ac:dyDescent="0.3">
      <c r="A127" s="124">
        <v>123</v>
      </c>
      <c r="B127" s="120" t="s">
        <v>56</v>
      </c>
      <c r="C127" s="2" t="s">
        <v>103</v>
      </c>
      <c r="D127" s="92">
        <v>25000</v>
      </c>
      <c r="E127" s="88"/>
      <c r="H127" s="75"/>
      <c r="I127" s="75"/>
      <c r="J127" s="75"/>
      <c r="K127" s="75"/>
      <c r="L127" s="75"/>
      <c r="M127" s="75"/>
      <c r="N127" s="75"/>
      <c r="O127" s="75"/>
      <c r="P127" s="75"/>
      <c r="Q127" s="75"/>
      <c r="R127" s="75"/>
      <c r="S127" s="75"/>
      <c r="T127" s="75"/>
      <c r="U127" s="75"/>
      <c r="V127" s="75"/>
      <c r="W127" s="75"/>
      <c r="X127" s="75"/>
      <c r="Y127" s="75"/>
      <c r="Z127" s="75"/>
      <c r="AA127" s="75"/>
      <c r="AB127" s="75"/>
      <c r="AC127" s="75"/>
      <c r="AD127" s="75"/>
      <c r="AE127" s="75"/>
      <c r="AF127" s="75"/>
      <c r="AG127" s="75"/>
      <c r="AH127" s="75"/>
      <c r="AI127" s="75"/>
      <c r="AJ127" s="75"/>
      <c r="AK127" s="75"/>
      <c r="AL127" s="75"/>
      <c r="AM127" s="75"/>
      <c r="AN127" s="75"/>
      <c r="AO127" s="75"/>
      <c r="AP127" s="75"/>
      <c r="AQ127" s="75"/>
      <c r="AR127" s="75"/>
      <c r="AS127" s="75"/>
      <c r="AT127" s="75"/>
      <c r="AU127" s="75"/>
      <c r="AV127" s="75"/>
      <c r="AW127" s="75"/>
      <c r="AX127" s="75"/>
      <c r="AY127" s="75"/>
      <c r="AZ127" s="75"/>
      <c r="BA127" s="75"/>
      <c r="BB127" s="75"/>
      <c r="BC127" s="75"/>
      <c r="BD127" s="75"/>
      <c r="BE127" s="75"/>
    </row>
    <row r="128" spans="1:57" s="75" customFormat="1" ht="100" customHeight="1" x14ac:dyDescent="0.3">
      <c r="A128" s="124">
        <v>124</v>
      </c>
      <c r="B128" s="120" t="s">
        <v>57</v>
      </c>
      <c r="C128" s="2" t="s">
        <v>103</v>
      </c>
      <c r="D128" s="92">
        <v>35000</v>
      </c>
      <c r="E128" s="88"/>
      <c r="F128" s="74"/>
      <c r="G128" s="74"/>
    </row>
    <row r="129" spans="1:7" s="75" customFormat="1" ht="79.5" customHeight="1" x14ac:dyDescent="0.3">
      <c r="A129" s="124">
        <v>125</v>
      </c>
      <c r="B129" s="120" t="s">
        <v>58</v>
      </c>
      <c r="C129" s="2" t="s">
        <v>103</v>
      </c>
      <c r="D129" s="92">
        <v>50000</v>
      </c>
      <c r="E129" s="88"/>
      <c r="F129" s="74"/>
      <c r="G129" s="74"/>
    </row>
    <row r="130" spans="1:7" s="75" customFormat="1" ht="85" customHeight="1" x14ac:dyDescent="0.3">
      <c r="A130" s="124">
        <v>126</v>
      </c>
      <c r="B130" s="120" t="s">
        <v>59</v>
      </c>
      <c r="C130" s="2" t="s">
        <v>103</v>
      </c>
      <c r="D130" s="92">
        <v>115000</v>
      </c>
      <c r="E130" s="88"/>
      <c r="F130" s="74"/>
      <c r="G130" s="74"/>
    </row>
    <row r="131" spans="1:7" s="75" customFormat="1" ht="86" customHeight="1" x14ac:dyDescent="0.3">
      <c r="A131" s="124">
        <v>127</v>
      </c>
      <c r="B131" s="120" t="s">
        <v>50</v>
      </c>
      <c r="C131" s="2" t="s">
        <v>103</v>
      </c>
      <c r="D131" s="127">
        <v>700000</v>
      </c>
      <c r="E131" s="86"/>
      <c r="F131" s="74"/>
      <c r="G131" s="74"/>
    </row>
    <row r="132" spans="1:7" s="75" customFormat="1" ht="85.5" customHeight="1" x14ac:dyDescent="0.3">
      <c r="A132" s="124">
        <v>128</v>
      </c>
      <c r="B132" s="120" t="s">
        <v>43</v>
      </c>
      <c r="C132" s="2" t="s">
        <v>103</v>
      </c>
      <c r="D132" s="87">
        <v>317000</v>
      </c>
      <c r="E132" s="3"/>
      <c r="F132" s="74"/>
      <c r="G132" s="74"/>
    </row>
    <row r="133" spans="1:7" s="75" customFormat="1" ht="89.5" customHeight="1" x14ac:dyDescent="0.3">
      <c r="A133" s="124">
        <v>129</v>
      </c>
      <c r="B133" s="122" t="s">
        <v>93</v>
      </c>
      <c r="C133" s="2" t="s">
        <v>121</v>
      </c>
      <c r="D133" s="87" t="s">
        <v>95</v>
      </c>
      <c r="E133" s="3"/>
      <c r="F133" s="74"/>
      <c r="G133" s="74"/>
    </row>
    <row r="134" spans="1:7" s="75" customFormat="1" ht="96.75" customHeight="1" x14ac:dyDescent="0.3">
      <c r="A134" s="124">
        <v>130</v>
      </c>
      <c r="B134" s="122" t="s">
        <v>96</v>
      </c>
      <c r="C134" s="2" t="s">
        <v>121</v>
      </c>
      <c r="D134" s="87" t="s">
        <v>97</v>
      </c>
      <c r="E134" s="3"/>
      <c r="F134" s="74"/>
      <c r="G134" s="74"/>
    </row>
    <row r="135" spans="1:7" s="75" customFormat="1" ht="64.5" customHeight="1" x14ac:dyDescent="0.3">
      <c r="A135" s="335" t="s">
        <v>313</v>
      </c>
      <c r="B135" s="336"/>
      <c r="C135" s="336"/>
      <c r="D135" s="336"/>
      <c r="E135" s="337"/>
      <c r="F135" s="74"/>
      <c r="G135" s="74"/>
    </row>
    <row r="136" spans="1:7" s="75" customFormat="1" x14ac:dyDescent="0.3">
      <c r="A136" s="119"/>
      <c r="B136" s="123"/>
      <c r="C136" s="94"/>
      <c r="D136" s="95"/>
      <c r="E136" s="96"/>
      <c r="F136" s="74"/>
      <c r="G136" s="74"/>
    </row>
    <row r="137" spans="1:7" s="75" customFormat="1" x14ac:dyDescent="0.3">
      <c r="A137" s="119"/>
      <c r="B137" s="97"/>
      <c r="C137" s="94"/>
      <c r="D137" s="95"/>
      <c r="E137" s="96"/>
      <c r="F137" s="74"/>
      <c r="G137" s="74"/>
    </row>
    <row r="138" spans="1:7" s="75" customFormat="1" x14ac:dyDescent="0.3">
      <c r="A138" s="119"/>
      <c r="B138" s="97"/>
      <c r="C138" s="94"/>
      <c r="D138" s="95"/>
      <c r="E138" s="96"/>
      <c r="F138" s="74"/>
      <c r="G138" s="74"/>
    </row>
    <row r="139" spans="1:7" s="75" customFormat="1" x14ac:dyDescent="0.3">
      <c r="A139" s="119"/>
      <c r="B139" s="97"/>
      <c r="C139" s="94"/>
      <c r="D139" s="95"/>
      <c r="E139" s="96"/>
      <c r="F139" s="74"/>
      <c r="G139" s="74"/>
    </row>
    <row r="140" spans="1:7" s="75" customFormat="1" x14ac:dyDescent="0.3">
      <c r="A140" s="119"/>
      <c r="B140" s="97"/>
      <c r="C140" s="94"/>
      <c r="D140" s="95"/>
      <c r="E140" s="96"/>
      <c r="F140" s="74"/>
      <c r="G140" s="74"/>
    </row>
    <row r="141" spans="1:7" s="75" customFormat="1" x14ac:dyDescent="0.3">
      <c r="A141" s="119"/>
      <c r="B141" s="97"/>
      <c r="C141" s="94"/>
      <c r="D141" s="95"/>
      <c r="E141" s="96"/>
      <c r="F141" s="74"/>
      <c r="G141" s="74"/>
    </row>
    <row r="142" spans="1:7" s="75" customFormat="1" x14ac:dyDescent="0.3">
      <c r="A142" s="119"/>
      <c r="B142" s="97"/>
      <c r="C142" s="94"/>
      <c r="D142" s="95"/>
      <c r="E142" s="96"/>
      <c r="F142" s="74"/>
      <c r="G142" s="74"/>
    </row>
    <row r="143" spans="1:7" s="75" customFormat="1" x14ac:dyDescent="0.3">
      <c r="A143" s="119"/>
      <c r="B143" s="97"/>
      <c r="C143" s="94"/>
      <c r="D143" s="95"/>
      <c r="E143" s="96"/>
      <c r="F143" s="74"/>
      <c r="G143" s="74"/>
    </row>
    <row r="144" spans="1:7" s="75" customFormat="1" x14ac:dyDescent="0.3">
      <c r="A144" s="119"/>
      <c r="B144" s="97"/>
      <c r="C144" s="94"/>
      <c r="D144" s="95"/>
      <c r="E144" s="96"/>
      <c r="F144" s="74"/>
      <c r="G144" s="74"/>
    </row>
    <row r="145" spans="1:7" s="75" customFormat="1" x14ac:dyDescent="0.3">
      <c r="A145" s="119"/>
      <c r="B145" s="97"/>
      <c r="C145" s="94"/>
      <c r="D145" s="95"/>
      <c r="E145" s="96"/>
      <c r="F145" s="74"/>
      <c r="G145" s="74"/>
    </row>
    <row r="146" spans="1:7" s="75" customFormat="1" x14ac:dyDescent="0.3">
      <c r="A146" s="119"/>
      <c r="B146" s="97"/>
      <c r="C146" s="94"/>
      <c r="D146" s="95"/>
      <c r="E146" s="96"/>
      <c r="F146" s="74"/>
      <c r="G146" s="74"/>
    </row>
    <row r="147" spans="1:7" s="75" customFormat="1" x14ac:dyDescent="0.3">
      <c r="A147" s="119"/>
      <c r="B147" s="97"/>
      <c r="C147" s="94"/>
      <c r="D147" s="95"/>
      <c r="E147" s="96"/>
      <c r="F147" s="74"/>
      <c r="G147" s="74"/>
    </row>
    <row r="148" spans="1:7" s="75" customFormat="1" x14ac:dyDescent="0.3">
      <c r="A148" s="119"/>
      <c r="B148" s="97"/>
      <c r="C148" s="94"/>
      <c r="D148" s="95"/>
      <c r="E148" s="96"/>
      <c r="F148" s="74"/>
      <c r="G148" s="74"/>
    </row>
    <row r="149" spans="1:7" s="75" customFormat="1" x14ac:dyDescent="0.3">
      <c r="A149" s="119"/>
      <c r="B149" s="97"/>
      <c r="C149" s="94"/>
      <c r="D149" s="95"/>
      <c r="E149" s="96"/>
      <c r="F149" s="74"/>
      <c r="G149" s="74"/>
    </row>
    <row r="150" spans="1:7" s="75" customFormat="1" x14ac:dyDescent="0.3">
      <c r="A150" s="119"/>
      <c r="B150" s="97"/>
      <c r="C150" s="94"/>
      <c r="D150" s="95"/>
      <c r="E150" s="96"/>
      <c r="F150" s="74"/>
      <c r="G150" s="74"/>
    </row>
    <row r="151" spans="1:7" s="75" customFormat="1" x14ac:dyDescent="0.3">
      <c r="A151" s="119"/>
      <c r="B151" s="97"/>
      <c r="C151" s="94"/>
      <c r="D151" s="95"/>
      <c r="E151" s="96"/>
      <c r="F151" s="74"/>
      <c r="G151" s="74"/>
    </row>
    <row r="152" spans="1:7" s="75" customFormat="1" x14ac:dyDescent="0.3">
      <c r="A152" s="119"/>
      <c r="B152" s="97"/>
      <c r="C152" s="94"/>
      <c r="D152" s="95"/>
      <c r="E152" s="96"/>
      <c r="F152" s="74"/>
      <c r="G152" s="74"/>
    </row>
    <row r="153" spans="1:7" s="75" customFormat="1" x14ac:dyDescent="0.3">
      <c r="A153" s="119"/>
      <c r="B153" s="97"/>
      <c r="C153" s="94"/>
      <c r="D153" s="95"/>
      <c r="E153" s="96"/>
      <c r="F153" s="74"/>
      <c r="G153" s="74"/>
    </row>
    <row r="154" spans="1:7" s="75" customFormat="1" x14ac:dyDescent="0.3">
      <c r="A154" s="119"/>
      <c r="B154" s="97"/>
      <c r="C154" s="94"/>
      <c r="D154" s="95"/>
      <c r="E154" s="96"/>
      <c r="F154" s="74"/>
      <c r="G154" s="74"/>
    </row>
    <row r="155" spans="1:7" s="75" customFormat="1" x14ac:dyDescent="0.3">
      <c r="A155" s="119"/>
      <c r="B155" s="97"/>
      <c r="C155" s="94"/>
      <c r="D155" s="95"/>
      <c r="E155" s="96"/>
      <c r="F155" s="74"/>
      <c r="G155" s="74"/>
    </row>
    <row r="156" spans="1:7" s="75" customFormat="1" x14ac:dyDescent="0.3">
      <c r="A156" s="119"/>
      <c r="B156" s="97"/>
      <c r="C156" s="94"/>
      <c r="D156" s="95"/>
      <c r="E156" s="96"/>
      <c r="F156" s="74"/>
      <c r="G156" s="74"/>
    </row>
    <row r="157" spans="1:7" s="75" customFormat="1" x14ac:dyDescent="0.3">
      <c r="A157" s="119"/>
      <c r="B157" s="97"/>
      <c r="C157" s="94"/>
      <c r="D157" s="95"/>
      <c r="E157" s="96"/>
      <c r="F157" s="74"/>
      <c r="G157" s="74"/>
    </row>
    <row r="158" spans="1:7" s="75" customFormat="1" x14ac:dyDescent="0.3">
      <c r="A158" s="119"/>
      <c r="B158" s="97"/>
      <c r="C158" s="94"/>
      <c r="D158" s="95"/>
      <c r="E158" s="96"/>
      <c r="F158" s="74"/>
      <c r="G158" s="74"/>
    </row>
    <row r="159" spans="1:7" s="75" customFormat="1" x14ac:dyDescent="0.3">
      <c r="A159" s="119"/>
      <c r="B159" s="97"/>
      <c r="C159" s="94"/>
      <c r="D159" s="95"/>
      <c r="E159" s="96"/>
      <c r="F159" s="74"/>
      <c r="G159" s="74"/>
    </row>
    <row r="160" spans="1:7" s="75" customFormat="1" x14ac:dyDescent="0.3">
      <c r="A160" s="119"/>
      <c r="B160" s="97"/>
      <c r="C160" s="94"/>
      <c r="D160" s="95"/>
      <c r="E160" s="96"/>
      <c r="F160" s="74"/>
      <c r="G160" s="74"/>
    </row>
    <row r="161" spans="1:7" s="75" customFormat="1" x14ac:dyDescent="0.3">
      <c r="A161" s="119"/>
      <c r="B161" s="97"/>
      <c r="C161" s="94"/>
      <c r="D161" s="95"/>
      <c r="E161" s="96"/>
      <c r="F161" s="74"/>
      <c r="G161" s="74"/>
    </row>
    <row r="162" spans="1:7" s="75" customFormat="1" x14ac:dyDescent="0.3">
      <c r="A162" s="119"/>
      <c r="B162" s="97"/>
      <c r="C162" s="94"/>
      <c r="D162" s="95"/>
      <c r="E162" s="96"/>
      <c r="F162" s="74"/>
      <c r="G162" s="74"/>
    </row>
    <row r="163" spans="1:7" s="75" customFormat="1" x14ac:dyDescent="0.3">
      <c r="A163" s="119"/>
      <c r="B163" s="97"/>
      <c r="C163" s="94"/>
      <c r="D163" s="95"/>
      <c r="E163" s="96"/>
      <c r="F163" s="74"/>
      <c r="G163" s="74"/>
    </row>
    <row r="164" spans="1:7" s="75" customFormat="1" x14ac:dyDescent="0.3">
      <c r="A164" s="119"/>
      <c r="B164" s="97"/>
      <c r="C164" s="94"/>
      <c r="D164" s="95"/>
      <c r="E164" s="96"/>
      <c r="F164" s="74"/>
      <c r="G164" s="74"/>
    </row>
    <row r="165" spans="1:7" s="75" customFormat="1" x14ac:dyDescent="0.3">
      <c r="A165" s="119"/>
      <c r="B165" s="97"/>
      <c r="C165" s="94"/>
      <c r="D165" s="95"/>
      <c r="E165" s="96"/>
      <c r="F165" s="74"/>
      <c r="G165" s="74"/>
    </row>
    <row r="166" spans="1:7" s="75" customFormat="1" x14ac:dyDescent="0.3">
      <c r="A166" s="119"/>
      <c r="B166" s="97"/>
      <c r="C166" s="94"/>
      <c r="D166" s="95"/>
      <c r="E166" s="96"/>
      <c r="F166" s="74"/>
      <c r="G166" s="74"/>
    </row>
    <row r="167" spans="1:7" s="75" customFormat="1" x14ac:dyDescent="0.3">
      <c r="A167" s="119"/>
      <c r="B167" s="97"/>
      <c r="C167" s="94"/>
      <c r="D167" s="95"/>
      <c r="E167" s="96"/>
      <c r="F167" s="74"/>
      <c r="G167" s="74"/>
    </row>
    <row r="168" spans="1:7" s="75" customFormat="1" x14ac:dyDescent="0.3">
      <c r="A168" s="119"/>
      <c r="B168" s="97"/>
      <c r="C168" s="94"/>
      <c r="D168" s="95"/>
      <c r="E168" s="96"/>
      <c r="F168" s="74"/>
      <c r="G168" s="74"/>
    </row>
    <row r="169" spans="1:7" s="75" customFormat="1" x14ac:dyDescent="0.3">
      <c r="A169" s="119"/>
      <c r="B169" s="97"/>
      <c r="C169" s="94"/>
      <c r="D169" s="95"/>
      <c r="E169" s="96"/>
      <c r="F169" s="74"/>
      <c r="G169" s="74"/>
    </row>
    <row r="170" spans="1:7" s="75" customFormat="1" x14ac:dyDescent="0.3">
      <c r="A170" s="119"/>
      <c r="B170" s="97"/>
      <c r="C170" s="94"/>
      <c r="D170" s="95"/>
      <c r="E170" s="96"/>
      <c r="F170" s="74"/>
      <c r="G170" s="74"/>
    </row>
    <row r="171" spans="1:7" s="75" customFormat="1" x14ac:dyDescent="0.3">
      <c r="A171" s="119"/>
      <c r="B171" s="97"/>
      <c r="C171" s="94"/>
      <c r="D171" s="95"/>
      <c r="E171" s="96"/>
      <c r="F171" s="74"/>
      <c r="G171" s="74"/>
    </row>
    <row r="172" spans="1:7" s="75" customFormat="1" x14ac:dyDescent="0.3">
      <c r="A172" s="119"/>
      <c r="B172" s="97"/>
      <c r="C172" s="94"/>
      <c r="D172" s="95"/>
      <c r="E172" s="96"/>
      <c r="F172" s="74"/>
      <c r="G172" s="74"/>
    </row>
    <row r="173" spans="1:7" s="75" customFormat="1" x14ac:dyDescent="0.3">
      <c r="A173" s="119"/>
      <c r="B173" s="97"/>
      <c r="C173" s="94"/>
      <c r="D173" s="95"/>
      <c r="E173" s="96"/>
      <c r="F173" s="74"/>
      <c r="G173" s="74"/>
    </row>
    <row r="174" spans="1:7" s="75" customFormat="1" x14ac:dyDescent="0.3">
      <c r="A174" s="119"/>
      <c r="B174" s="97"/>
      <c r="C174" s="94"/>
      <c r="D174" s="95"/>
      <c r="E174" s="96"/>
      <c r="F174" s="74"/>
      <c r="G174" s="74"/>
    </row>
    <row r="175" spans="1:7" s="75" customFormat="1" x14ac:dyDescent="0.3">
      <c r="A175" s="119"/>
      <c r="B175" s="97"/>
      <c r="C175" s="94"/>
      <c r="D175" s="95"/>
      <c r="E175" s="96"/>
      <c r="F175" s="74"/>
      <c r="G175" s="74"/>
    </row>
    <row r="176" spans="1:7" s="75" customFormat="1" x14ac:dyDescent="0.3">
      <c r="A176" s="119"/>
      <c r="B176" s="97"/>
      <c r="C176" s="94"/>
      <c r="D176" s="95"/>
      <c r="E176" s="96"/>
      <c r="F176" s="74"/>
      <c r="G176" s="74"/>
    </row>
    <row r="177" spans="1:7" s="75" customFormat="1" x14ac:dyDescent="0.3">
      <c r="A177" s="119"/>
      <c r="B177" s="97"/>
      <c r="C177" s="94"/>
      <c r="D177" s="95"/>
      <c r="E177" s="96"/>
      <c r="F177" s="74"/>
      <c r="G177" s="74"/>
    </row>
    <row r="178" spans="1:7" s="75" customFormat="1" x14ac:dyDescent="0.3">
      <c r="A178" s="119"/>
      <c r="B178" s="97"/>
      <c r="C178" s="94"/>
      <c r="D178" s="95"/>
      <c r="E178" s="96"/>
      <c r="F178" s="74"/>
      <c r="G178" s="74"/>
    </row>
    <row r="179" spans="1:7" s="75" customFormat="1" x14ac:dyDescent="0.3">
      <c r="A179" s="119"/>
      <c r="B179" s="97"/>
      <c r="C179" s="94"/>
      <c r="D179" s="95"/>
      <c r="E179" s="96"/>
      <c r="F179" s="74"/>
      <c r="G179" s="74"/>
    </row>
    <row r="180" spans="1:7" s="75" customFormat="1" x14ac:dyDescent="0.3">
      <c r="A180" s="119"/>
      <c r="B180" s="97"/>
      <c r="C180" s="94"/>
      <c r="D180" s="95"/>
      <c r="E180" s="96"/>
      <c r="F180" s="74"/>
      <c r="G180" s="74"/>
    </row>
    <row r="181" spans="1:7" s="75" customFormat="1" x14ac:dyDescent="0.3">
      <c r="A181" s="119"/>
      <c r="B181" s="97"/>
      <c r="C181" s="94"/>
      <c r="D181" s="95"/>
      <c r="E181" s="96"/>
      <c r="F181" s="74"/>
      <c r="G181" s="74"/>
    </row>
    <row r="182" spans="1:7" s="75" customFormat="1" x14ac:dyDescent="0.3">
      <c r="A182" s="119"/>
      <c r="B182" s="97"/>
      <c r="C182" s="94"/>
      <c r="D182" s="95"/>
      <c r="E182" s="96"/>
      <c r="F182" s="74"/>
      <c r="G182" s="74"/>
    </row>
    <row r="183" spans="1:7" s="75" customFormat="1" x14ac:dyDescent="0.3">
      <c r="A183" s="119"/>
      <c r="B183" s="97"/>
      <c r="C183" s="94"/>
      <c r="D183" s="95"/>
      <c r="E183" s="96"/>
      <c r="F183" s="74"/>
      <c r="G183" s="74"/>
    </row>
    <row r="184" spans="1:7" s="75" customFormat="1" x14ac:dyDescent="0.3">
      <c r="A184" s="119"/>
      <c r="B184" s="97"/>
      <c r="C184" s="94"/>
      <c r="D184" s="95"/>
      <c r="E184" s="96"/>
      <c r="F184" s="74"/>
      <c r="G184" s="74"/>
    </row>
    <row r="185" spans="1:7" s="75" customFormat="1" x14ac:dyDescent="0.3">
      <c r="A185" s="119"/>
      <c r="B185" s="97"/>
      <c r="C185" s="94"/>
      <c r="D185" s="95"/>
      <c r="E185" s="96"/>
      <c r="F185" s="74"/>
      <c r="G185" s="74"/>
    </row>
    <row r="186" spans="1:7" s="75" customFormat="1" x14ac:dyDescent="0.3">
      <c r="A186" s="119"/>
      <c r="B186" s="97"/>
      <c r="C186" s="94"/>
      <c r="D186" s="95"/>
      <c r="E186" s="96"/>
      <c r="F186" s="74"/>
      <c r="G186" s="74"/>
    </row>
    <row r="187" spans="1:7" s="75" customFormat="1" x14ac:dyDescent="0.3">
      <c r="A187" s="119"/>
      <c r="B187" s="97"/>
      <c r="C187" s="94"/>
      <c r="D187" s="95"/>
      <c r="E187" s="96"/>
      <c r="F187" s="74"/>
      <c r="G187" s="74"/>
    </row>
    <row r="188" spans="1:7" s="75" customFormat="1" x14ac:dyDescent="0.3">
      <c r="A188" s="119"/>
      <c r="B188" s="97"/>
      <c r="C188" s="94"/>
      <c r="D188" s="95"/>
      <c r="E188" s="96"/>
      <c r="F188" s="74"/>
      <c r="G188" s="74"/>
    </row>
    <row r="189" spans="1:7" s="75" customFormat="1" x14ac:dyDescent="0.3">
      <c r="A189" s="119"/>
      <c r="B189" s="97"/>
      <c r="C189" s="94"/>
      <c r="D189" s="95"/>
      <c r="E189" s="96"/>
      <c r="F189" s="74"/>
      <c r="G189" s="74"/>
    </row>
    <row r="190" spans="1:7" s="75" customFormat="1" x14ac:dyDescent="0.3">
      <c r="A190" s="119"/>
      <c r="B190" s="97"/>
      <c r="C190" s="94"/>
      <c r="D190" s="95"/>
      <c r="E190" s="96"/>
      <c r="F190" s="74"/>
      <c r="G190" s="74"/>
    </row>
    <row r="191" spans="1:7" s="75" customFormat="1" x14ac:dyDescent="0.3">
      <c r="A191" s="119"/>
      <c r="B191" s="97"/>
      <c r="C191" s="94"/>
      <c r="D191" s="95"/>
      <c r="E191" s="96"/>
      <c r="F191" s="74"/>
      <c r="G191" s="74"/>
    </row>
    <row r="192" spans="1:7" s="75" customFormat="1" x14ac:dyDescent="0.3">
      <c r="A192" s="119"/>
      <c r="B192" s="97"/>
      <c r="C192" s="94"/>
      <c r="D192" s="95"/>
      <c r="E192" s="96"/>
      <c r="F192" s="74"/>
      <c r="G192" s="74"/>
    </row>
    <row r="193" spans="1:7" s="75" customFormat="1" x14ac:dyDescent="0.3">
      <c r="A193" s="119"/>
      <c r="B193" s="97"/>
      <c r="C193" s="94"/>
      <c r="D193" s="95"/>
      <c r="E193" s="96"/>
      <c r="F193" s="74"/>
      <c r="G193" s="74"/>
    </row>
    <row r="194" spans="1:7" s="75" customFormat="1" x14ac:dyDescent="0.3">
      <c r="A194" s="119"/>
      <c r="B194" s="97"/>
      <c r="C194" s="94"/>
      <c r="D194" s="95"/>
      <c r="E194" s="96"/>
      <c r="F194" s="74"/>
      <c r="G194" s="74"/>
    </row>
    <row r="195" spans="1:7" s="75" customFormat="1" x14ac:dyDescent="0.3">
      <c r="A195" s="119"/>
      <c r="B195" s="97"/>
      <c r="C195" s="94"/>
      <c r="D195" s="95"/>
      <c r="E195" s="96"/>
      <c r="F195" s="74"/>
      <c r="G195" s="74"/>
    </row>
    <row r="196" spans="1:7" s="75" customFormat="1" x14ac:dyDescent="0.3">
      <c r="A196" s="119"/>
      <c r="B196" s="97"/>
      <c r="C196" s="94"/>
      <c r="D196" s="95"/>
      <c r="E196" s="96"/>
      <c r="F196" s="74"/>
      <c r="G196" s="74"/>
    </row>
    <row r="197" spans="1:7" s="75" customFormat="1" x14ac:dyDescent="0.3">
      <c r="A197" s="119"/>
      <c r="B197" s="97"/>
      <c r="C197" s="94"/>
      <c r="D197" s="95"/>
      <c r="E197" s="96"/>
      <c r="F197" s="74"/>
      <c r="G197" s="74"/>
    </row>
    <row r="198" spans="1:7" s="75" customFormat="1" x14ac:dyDescent="0.3">
      <c r="A198" s="119"/>
      <c r="B198" s="97"/>
      <c r="C198" s="94"/>
      <c r="D198" s="95"/>
      <c r="E198" s="96"/>
      <c r="F198" s="74"/>
      <c r="G198" s="74"/>
    </row>
    <row r="199" spans="1:7" s="75" customFormat="1" x14ac:dyDescent="0.3">
      <c r="A199" s="119"/>
      <c r="B199" s="97"/>
      <c r="C199" s="94"/>
      <c r="D199" s="95"/>
      <c r="E199" s="96"/>
      <c r="F199" s="74"/>
      <c r="G199" s="74"/>
    </row>
    <row r="200" spans="1:7" s="75" customFormat="1" x14ac:dyDescent="0.3">
      <c r="A200" s="119"/>
      <c r="B200" s="97"/>
      <c r="C200" s="94"/>
      <c r="D200" s="95"/>
      <c r="E200" s="96"/>
      <c r="F200" s="74"/>
      <c r="G200" s="74"/>
    </row>
    <row r="201" spans="1:7" s="75" customFormat="1" x14ac:dyDescent="0.3">
      <c r="A201" s="119"/>
      <c r="B201" s="97"/>
      <c r="C201" s="94"/>
      <c r="D201" s="95"/>
      <c r="E201" s="96"/>
      <c r="F201" s="74"/>
      <c r="G201" s="74"/>
    </row>
    <row r="202" spans="1:7" s="75" customFormat="1" x14ac:dyDescent="0.3">
      <c r="A202" s="119"/>
      <c r="B202" s="97"/>
      <c r="C202" s="94"/>
      <c r="D202" s="95"/>
      <c r="E202" s="96"/>
      <c r="F202" s="74"/>
      <c r="G202" s="74"/>
    </row>
    <row r="203" spans="1:7" s="75" customFormat="1" x14ac:dyDescent="0.3">
      <c r="A203" s="119"/>
      <c r="B203" s="97"/>
      <c r="C203" s="94"/>
      <c r="D203" s="95"/>
      <c r="E203" s="96"/>
      <c r="F203" s="74"/>
      <c r="G203" s="74"/>
    </row>
    <row r="204" spans="1:7" s="75" customFormat="1" x14ac:dyDescent="0.3">
      <c r="A204" s="119"/>
      <c r="B204" s="97"/>
      <c r="C204" s="94"/>
      <c r="D204" s="95"/>
      <c r="E204" s="96"/>
      <c r="F204" s="74"/>
      <c r="G204" s="74"/>
    </row>
    <row r="205" spans="1:7" s="75" customFormat="1" x14ac:dyDescent="0.3">
      <c r="A205" s="119"/>
      <c r="B205" s="97"/>
      <c r="C205" s="94"/>
      <c r="D205" s="95"/>
      <c r="E205" s="96"/>
      <c r="F205" s="74"/>
      <c r="G205" s="74"/>
    </row>
    <row r="206" spans="1:7" s="75" customFormat="1" x14ac:dyDescent="0.3">
      <c r="A206" s="119"/>
      <c r="B206" s="97"/>
      <c r="C206" s="94"/>
      <c r="D206" s="95"/>
      <c r="E206" s="96"/>
      <c r="F206" s="74"/>
      <c r="G206" s="74"/>
    </row>
    <row r="207" spans="1:7" s="75" customFormat="1" x14ac:dyDescent="0.3">
      <c r="A207" s="119"/>
      <c r="B207" s="97"/>
      <c r="C207" s="94"/>
      <c r="D207" s="95"/>
      <c r="E207" s="96"/>
      <c r="F207" s="74"/>
      <c r="G207" s="74"/>
    </row>
    <row r="208" spans="1:7" s="75" customFormat="1" x14ac:dyDescent="0.3">
      <c r="A208" s="119"/>
      <c r="B208" s="97"/>
      <c r="C208" s="94"/>
      <c r="D208" s="95"/>
      <c r="E208" s="96"/>
      <c r="F208" s="74"/>
      <c r="G208" s="74"/>
    </row>
    <row r="209" spans="1:7" s="75" customFormat="1" x14ac:dyDescent="0.3">
      <c r="A209" s="119"/>
      <c r="B209" s="97"/>
      <c r="C209" s="94"/>
      <c r="D209" s="95"/>
      <c r="E209" s="96"/>
      <c r="F209" s="74"/>
      <c r="G209" s="74"/>
    </row>
    <row r="210" spans="1:7" s="75" customFormat="1" x14ac:dyDescent="0.3">
      <c r="A210" s="119"/>
      <c r="B210" s="97"/>
      <c r="C210" s="94"/>
      <c r="D210" s="95"/>
      <c r="E210" s="96"/>
      <c r="F210" s="74"/>
      <c r="G210" s="74"/>
    </row>
    <row r="211" spans="1:7" s="75" customFormat="1" x14ac:dyDescent="0.3">
      <c r="A211" s="119"/>
      <c r="B211" s="97"/>
      <c r="C211" s="94"/>
      <c r="D211" s="95"/>
      <c r="E211" s="96"/>
      <c r="F211" s="74"/>
      <c r="G211" s="74"/>
    </row>
    <row r="212" spans="1:7" s="75" customFormat="1" x14ac:dyDescent="0.3">
      <c r="A212" s="119"/>
      <c r="B212" s="97"/>
      <c r="C212" s="94"/>
      <c r="D212" s="95"/>
      <c r="E212" s="96"/>
      <c r="F212" s="74"/>
      <c r="G212" s="74"/>
    </row>
    <row r="213" spans="1:7" s="75" customFormat="1" x14ac:dyDescent="0.3">
      <c r="A213" s="119"/>
      <c r="B213" s="97"/>
      <c r="C213" s="94"/>
      <c r="D213" s="95"/>
      <c r="E213" s="96"/>
      <c r="F213" s="74"/>
      <c r="G213" s="74"/>
    </row>
    <row r="214" spans="1:7" s="75" customFormat="1" x14ac:dyDescent="0.3">
      <c r="A214" s="119"/>
      <c r="B214" s="97"/>
      <c r="C214" s="94"/>
      <c r="D214" s="95"/>
      <c r="E214" s="96"/>
      <c r="F214" s="74"/>
      <c r="G214" s="74"/>
    </row>
    <row r="215" spans="1:7" s="75" customFormat="1" x14ac:dyDescent="0.3">
      <c r="A215" s="119"/>
      <c r="B215" s="97"/>
      <c r="C215" s="94"/>
      <c r="D215" s="95"/>
      <c r="E215" s="96"/>
      <c r="F215" s="74"/>
      <c r="G215" s="74"/>
    </row>
    <row r="216" spans="1:7" s="75" customFormat="1" x14ac:dyDescent="0.3">
      <c r="A216" s="119"/>
      <c r="B216" s="97"/>
      <c r="C216" s="94"/>
      <c r="D216" s="95"/>
      <c r="E216" s="96"/>
      <c r="F216" s="74"/>
      <c r="G216" s="74"/>
    </row>
    <row r="217" spans="1:7" s="75" customFormat="1" x14ac:dyDescent="0.3">
      <c r="A217" s="119"/>
      <c r="B217" s="97"/>
      <c r="C217" s="94"/>
      <c r="D217" s="95"/>
      <c r="E217" s="96"/>
      <c r="F217" s="74"/>
      <c r="G217" s="74"/>
    </row>
    <row r="218" spans="1:7" s="75" customFormat="1" x14ac:dyDescent="0.3">
      <c r="A218" s="119"/>
      <c r="B218" s="97"/>
      <c r="C218" s="94"/>
      <c r="D218" s="95"/>
      <c r="E218" s="96"/>
      <c r="F218" s="74"/>
      <c r="G218" s="74"/>
    </row>
    <row r="219" spans="1:7" s="75" customFormat="1" x14ac:dyDescent="0.3">
      <c r="A219" s="119"/>
      <c r="B219" s="97"/>
      <c r="C219" s="94"/>
      <c r="D219" s="95"/>
      <c r="E219" s="96"/>
      <c r="F219" s="74"/>
      <c r="G219" s="74"/>
    </row>
    <row r="220" spans="1:7" s="75" customFormat="1" x14ac:dyDescent="0.3">
      <c r="A220" s="119"/>
      <c r="B220" s="97"/>
      <c r="C220" s="94"/>
      <c r="D220" s="95"/>
      <c r="E220" s="96"/>
      <c r="F220" s="74"/>
      <c r="G220" s="74"/>
    </row>
    <row r="221" spans="1:7" s="75" customFormat="1" x14ac:dyDescent="0.3">
      <c r="A221" s="119"/>
      <c r="B221" s="97"/>
      <c r="C221" s="94"/>
      <c r="D221" s="95"/>
      <c r="E221" s="96"/>
      <c r="F221" s="74"/>
      <c r="G221" s="74"/>
    </row>
    <row r="222" spans="1:7" s="75" customFormat="1" x14ac:dyDescent="0.3">
      <c r="A222" s="119"/>
      <c r="B222" s="97"/>
      <c r="C222" s="94"/>
      <c r="D222" s="95"/>
      <c r="E222" s="96"/>
      <c r="F222" s="74"/>
      <c r="G222" s="74"/>
    </row>
    <row r="223" spans="1:7" s="75" customFormat="1" x14ac:dyDescent="0.3">
      <c r="A223" s="119"/>
      <c r="B223" s="97"/>
      <c r="C223" s="94"/>
      <c r="D223" s="95"/>
      <c r="E223" s="96"/>
      <c r="F223" s="74"/>
      <c r="G223" s="74"/>
    </row>
    <row r="224" spans="1:7" s="75" customFormat="1" x14ac:dyDescent="0.3">
      <c r="A224" s="119"/>
      <c r="B224" s="97"/>
      <c r="C224" s="94"/>
      <c r="D224" s="95"/>
      <c r="E224" s="96"/>
      <c r="F224" s="74"/>
      <c r="G224" s="74"/>
    </row>
    <row r="225" spans="1:7" s="75" customFormat="1" x14ac:dyDescent="0.3">
      <c r="A225" s="119"/>
      <c r="B225" s="97"/>
      <c r="C225" s="94"/>
      <c r="D225" s="95"/>
      <c r="E225" s="96"/>
      <c r="F225" s="74"/>
      <c r="G225" s="74"/>
    </row>
    <row r="226" spans="1:7" s="75" customFormat="1" x14ac:dyDescent="0.3">
      <c r="A226" s="119"/>
      <c r="B226" s="97"/>
      <c r="C226" s="94"/>
      <c r="D226" s="95"/>
      <c r="E226" s="96"/>
      <c r="F226" s="74"/>
      <c r="G226" s="74"/>
    </row>
    <row r="227" spans="1:7" s="75" customFormat="1" x14ac:dyDescent="0.3">
      <c r="A227" s="119"/>
      <c r="B227" s="97"/>
      <c r="C227" s="94"/>
      <c r="D227" s="95"/>
      <c r="E227" s="96"/>
      <c r="F227" s="74"/>
      <c r="G227" s="74"/>
    </row>
    <row r="228" spans="1:7" s="75" customFormat="1" x14ac:dyDescent="0.3">
      <c r="A228" s="119"/>
      <c r="B228" s="97"/>
      <c r="C228" s="94"/>
      <c r="D228" s="95"/>
      <c r="E228" s="96"/>
      <c r="F228" s="74"/>
      <c r="G228" s="74"/>
    </row>
    <row r="229" spans="1:7" s="75" customFormat="1" x14ac:dyDescent="0.3">
      <c r="A229" s="119"/>
      <c r="B229" s="97"/>
      <c r="C229" s="94"/>
      <c r="D229" s="95"/>
      <c r="E229" s="96"/>
      <c r="F229" s="74"/>
      <c r="G229" s="74"/>
    </row>
    <row r="230" spans="1:7" s="75" customFormat="1" x14ac:dyDescent="0.3">
      <c r="A230" s="119"/>
      <c r="B230" s="97"/>
      <c r="C230" s="94"/>
      <c r="D230" s="95"/>
      <c r="E230" s="96"/>
      <c r="F230" s="74"/>
      <c r="G230" s="74"/>
    </row>
    <row r="231" spans="1:7" s="75" customFormat="1" x14ac:dyDescent="0.3">
      <c r="A231" s="119"/>
      <c r="B231" s="97"/>
      <c r="C231" s="94"/>
      <c r="D231" s="95"/>
      <c r="E231" s="96"/>
      <c r="F231" s="74"/>
      <c r="G231" s="74"/>
    </row>
    <row r="232" spans="1:7" s="75" customFormat="1" x14ac:dyDescent="0.3">
      <c r="A232" s="119"/>
      <c r="B232" s="97"/>
      <c r="C232" s="94"/>
      <c r="D232" s="95"/>
      <c r="E232" s="96"/>
      <c r="F232" s="74"/>
      <c r="G232" s="74"/>
    </row>
    <row r="233" spans="1:7" s="75" customFormat="1" x14ac:dyDescent="0.3">
      <c r="A233" s="119"/>
      <c r="B233" s="97"/>
      <c r="C233" s="94"/>
      <c r="D233" s="95"/>
      <c r="E233" s="96"/>
      <c r="F233" s="74"/>
      <c r="G233" s="74"/>
    </row>
    <row r="234" spans="1:7" s="75" customFormat="1" x14ac:dyDescent="0.3">
      <c r="A234" s="119"/>
      <c r="B234" s="97"/>
      <c r="C234" s="94"/>
      <c r="D234" s="95"/>
      <c r="E234" s="96"/>
      <c r="F234" s="74"/>
      <c r="G234" s="74"/>
    </row>
    <row r="235" spans="1:7" s="75" customFormat="1" x14ac:dyDescent="0.3">
      <c r="A235" s="119"/>
      <c r="B235" s="97"/>
      <c r="C235" s="94"/>
      <c r="D235" s="95"/>
      <c r="E235" s="96"/>
      <c r="F235" s="74"/>
      <c r="G235" s="74"/>
    </row>
    <row r="236" spans="1:7" s="75" customFormat="1" x14ac:dyDescent="0.3">
      <c r="A236" s="119"/>
      <c r="B236" s="97"/>
      <c r="C236" s="94"/>
      <c r="D236" s="95"/>
      <c r="E236" s="96"/>
      <c r="F236" s="74"/>
      <c r="G236" s="74"/>
    </row>
    <row r="237" spans="1:7" s="75" customFormat="1" x14ac:dyDescent="0.3">
      <c r="A237" s="119"/>
      <c r="B237" s="97"/>
      <c r="C237" s="94"/>
      <c r="D237" s="95"/>
      <c r="E237" s="96"/>
      <c r="F237" s="74"/>
      <c r="G237" s="74"/>
    </row>
    <row r="238" spans="1:7" s="75" customFormat="1" x14ac:dyDescent="0.3">
      <c r="A238" s="119"/>
      <c r="B238" s="97"/>
      <c r="C238" s="94"/>
      <c r="D238" s="95"/>
      <c r="E238" s="96"/>
      <c r="F238" s="74"/>
      <c r="G238" s="74"/>
    </row>
    <row r="239" spans="1:7" s="75" customFormat="1" x14ac:dyDescent="0.3">
      <c r="A239" s="119"/>
      <c r="B239" s="97"/>
      <c r="C239" s="94"/>
      <c r="D239" s="95"/>
      <c r="E239" s="96"/>
      <c r="F239" s="74"/>
      <c r="G239" s="74"/>
    </row>
    <row r="240" spans="1:7" s="75" customFormat="1" x14ac:dyDescent="0.3">
      <c r="A240" s="119"/>
      <c r="B240" s="97"/>
      <c r="C240" s="94"/>
      <c r="D240" s="95"/>
      <c r="E240" s="96"/>
      <c r="F240" s="74"/>
      <c r="G240" s="74"/>
    </row>
    <row r="241" spans="1:7" s="75" customFormat="1" x14ac:dyDescent="0.3">
      <c r="A241" s="119"/>
      <c r="B241" s="97"/>
      <c r="C241" s="94"/>
      <c r="D241" s="95"/>
      <c r="E241" s="96"/>
      <c r="F241" s="74"/>
      <c r="G241" s="74"/>
    </row>
    <row r="242" spans="1:7" s="75" customFormat="1" x14ac:dyDescent="0.3">
      <c r="A242" s="119"/>
      <c r="B242" s="97"/>
      <c r="C242" s="94"/>
      <c r="D242" s="95"/>
      <c r="E242" s="96"/>
      <c r="F242" s="74"/>
      <c r="G242" s="74"/>
    </row>
    <row r="243" spans="1:7" s="75" customFormat="1" x14ac:dyDescent="0.3">
      <c r="A243" s="119"/>
      <c r="B243" s="97"/>
      <c r="C243" s="94"/>
      <c r="D243" s="95"/>
      <c r="E243" s="96"/>
      <c r="F243" s="74"/>
      <c r="G243" s="74"/>
    </row>
    <row r="244" spans="1:7" s="75" customFormat="1" x14ac:dyDescent="0.3">
      <c r="A244" s="119"/>
      <c r="B244" s="97"/>
      <c r="C244" s="94"/>
      <c r="D244" s="95"/>
      <c r="E244" s="96"/>
      <c r="F244" s="74"/>
      <c r="G244" s="74"/>
    </row>
    <row r="245" spans="1:7" s="75" customFormat="1" x14ac:dyDescent="0.3">
      <c r="A245" s="119"/>
      <c r="B245" s="97"/>
      <c r="C245" s="94"/>
      <c r="D245" s="95"/>
      <c r="E245" s="96"/>
      <c r="F245" s="74"/>
      <c r="G245" s="74"/>
    </row>
    <row r="246" spans="1:7" s="75" customFormat="1" x14ac:dyDescent="0.3">
      <c r="A246" s="119"/>
      <c r="B246" s="97"/>
      <c r="C246" s="94"/>
      <c r="D246" s="95"/>
      <c r="E246" s="96"/>
      <c r="F246" s="74"/>
      <c r="G246" s="74"/>
    </row>
    <row r="247" spans="1:7" s="75" customFormat="1" x14ac:dyDescent="0.3">
      <c r="A247" s="119"/>
      <c r="B247" s="97"/>
      <c r="C247" s="94"/>
      <c r="D247" s="95"/>
      <c r="E247" s="96"/>
      <c r="F247" s="74"/>
      <c r="G247" s="74"/>
    </row>
    <row r="248" spans="1:7" s="75" customFormat="1" x14ac:dyDescent="0.3">
      <c r="A248" s="119"/>
      <c r="B248" s="97"/>
      <c r="C248" s="94"/>
      <c r="D248" s="95"/>
      <c r="E248" s="96"/>
      <c r="F248" s="74"/>
      <c r="G248" s="74"/>
    </row>
    <row r="249" spans="1:7" s="75" customFormat="1" x14ac:dyDescent="0.3">
      <c r="A249" s="119"/>
      <c r="B249" s="97"/>
      <c r="C249" s="94"/>
      <c r="D249" s="95"/>
      <c r="E249" s="96"/>
      <c r="F249" s="74"/>
      <c r="G249" s="74"/>
    </row>
    <row r="250" spans="1:7" s="75" customFormat="1" x14ac:dyDescent="0.3">
      <c r="A250" s="119"/>
      <c r="B250" s="97"/>
      <c r="C250" s="94"/>
      <c r="D250" s="95"/>
      <c r="E250" s="96"/>
      <c r="F250" s="74"/>
      <c r="G250" s="74"/>
    </row>
    <row r="251" spans="1:7" s="75" customFormat="1" x14ac:dyDescent="0.3">
      <c r="A251" s="119"/>
      <c r="B251" s="97"/>
      <c r="C251" s="94"/>
      <c r="D251" s="95"/>
      <c r="E251" s="96"/>
      <c r="F251" s="74"/>
      <c r="G251" s="74"/>
    </row>
    <row r="252" spans="1:7" s="75" customFormat="1" x14ac:dyDescent="0.3">
      <c r="A252" s="119"/>
      <c r="B252" s="97"/>
      <c r="C252" s="94"/>
      <c r="D252" s="95"/>
      <c r="E252" s="96"/>
      <c r="F252" s="74"/>
      <c r="G252" s="74"/>
    </row>
    <row r="253" spans="1:7" s="75" customFormat="1" x14ac:dyDescent="0.3">
      <c r="A253" s="119"/>
      <c r="B253" s="97"/>
      <c r="C253" s="94"/>
      <c r="D253" s="95"/>
      <c r="E253" s="96"/>
      <c r="F253" s="74"/>
      <c r="G253" s="74"/>
    </row>
    <row r="254" spans="1:7" s="75" customFormat="1" x14ac:dyDescent="0.3">
      <c r="A254" s="119"/>
      <c r="B254" s="97"/>
      <c r="C254" s="94"/>
      <c r="D254" s="95"/>
      <c r="E254" s="96"/>
      <c r="F254" s="74"/>
      <c r="G254" s="74"/>
    </row>
    <row r="255" spans="1:7" s="75" customFormat="1" x14ac:dyDescent="0.3">
      <c r="A255" s="119"/>
      <c r="B255" s="97"/>
      <c r="C255" s="94"/>
      <c r="D255" s="95"/>
      <c r="E255" s="96"/>
      <c r="F255" s="74"/>
      <c r="G255" s="74"/>
    </row>
    <row r="256" spans="1:7" s="75" customFormat="1" x14ac:dyDescent="0.3">
      <c r="A256" s="119"/>
      <c r="B256" s="97"/>
      <c r="C256" s="94"/>
      <c r="D256" s="95"/>
      <c r="E256" s="96"/>
      <c r="F256" s="74"/>
      <c r="G256" s="74"/>
    </row>
    <row r="257" spans="1:7" s="75" customFormat="1" x14ac:dyDescent="0.3">
      <c r="A257" s="119"/>
      <c r="B257" s="97"/>
      <c r="C257" s="94"/>
      <c r="D257" s="95"/>
      <c r="E257" s="96"/>
      <c r="F257" s="74"/>
      <c r="G257" s="74"/>
    </row>
    <row r="258" spans="1:7" s="75" customFormat="1" x14ac:dyDescent="0.3">
      <c r="A258" s="119"/>
      <c r="B258" s="97"/>
      <c r="C258" s="94"/>
      <c r="D258" s="95"/>
      <c r="E258" s="96"/>
      <c r="F258" s="74"/>
      <c r="G258" s="74"/>
    </row>
    <row r="259" spans="1:7" s="75" customFormat="1" x14ac:dyDescent="0.3">
      <c r="A259" s="119"/>
      <c r="B259" s="97"/>
      <c r="C259" s="94"/>
      <c r="D259" s="95"/>
      <c r="E259" s="96"/>
      <c r="F259" s="74"/>
      <c r="G259" s="74"/>
    </row>
    <row r="260" spans="1:7" s="75" customFormat="1" x14ac:dyDescent="0.3">
      <c r="A260" s="119"/>
      <c r="B260" s="97"/>
      <c r="C260" s="94"/>
      <c r="D260" s="95"/>
      <c r="E260" s="96"/>
      <c r="F260" s="74"/>
      <c r="G260" s="74"/>
    </row>
    <row r="261" spans="1:7" s="75" customFormat="1" x14ac:dyDescent="0.3">
      <c r="A261" s="119"/>
      <c r="B261" s="97"/>
      <c r="C261" s="94"/>
      <c r="D261" s="95"/>
      <c r="E261" s="96"/>
      <c r="F261" s="74"/>
      <c r="G261" s="74"/>
    </row>
    <row r="262" spans="1:7" s="75" customFormat="1" x14ac:dyDescent="0.3">
      <c r="A262" s="119"/>
      <c r="B262" s="97"/>
      <c r="C262" s="94"/>
      <c r="D262" s="95"/>
      <c r="E262" s="96"/>
      <c r="F262" s="74"/>
      <c r="G262" s="74"/>
    </row>
    <row r="263" spans="1:7" s="75" customFormat="1" x14ac:dyDescent="0.3">
      <c r="A263" s="119"/>
      <c r="B263" s="97"/>
      <c r="C263" s="94"/>
      <c r="D263" s="95"/>
      <c r="E263" s="96"/>
      <c r="F263" s="74"/>
      <c r="G263" s="74"/>
    </row>
    <row r="264" spans="1:7" s="75" customFormat="1" x14ac:dyDescent="0.3">
      <c r="A264" s="119"/>
      <c r="B264" s="97"/>
      <c r="C264" s="94"/>
      <c r="D264" s="95"/>
      <c r="E264" s="96"/>
      <c r="F264" s="74"/>
      <c r="G264" s="74"/>
    </row>
    <row r="265" spans="1:7" s="75" customFormat="1" x14ac:dyDescent="0.3">
      <c r="A265" s="119"/>
      <c r="B265" s="97"/>
      <c r="C265" s="94"/>
      <c r="D265" s="95"/>
      <c r="E265" s="96"/>
      <c r="F265" s="74"/>
      <c r="G265" s="74"/>
    </row>
    <row r="266" spans="1:7" s="75" customFormat="1" x14ac:dyDescent="0.3">
      <c r="A266" s="119"/>
      <c r="B266" s="97"/>
      <c r="C266" s="94"/>
      <c r="D266" s="95"/>
      <c r="E266" s="96"/>
      <c r="F266" s="74"/>
      <c r="G266" s="74"/>
    </row>
    <row r="267" spans="1:7" s="75" customFormat="1" x14ac:dyDescent="0.3">
      <c r="A267" s="119"/>
      <c r="B267" s="97"/>
      <c r="C267" s="94"/>
      <c r="D267" s="95"/>
      <c r="E267" s="96"/>
      <c r="F267" s="74"/>
      <c r="G267" s="74"/>
    </row>
    <row r="268" spans="1:7" s="75" customFormat="1" x14ac:dyDescent="0.3">
      <c r="A268" s="119"/>
      <c r="B268" s="97"/>
      <c r="C268" s="94"/>
      <c r="D268" s="95"/>
      <c r="E268" s="96"/>
      <c r="F268" s="74"/>
      <c r="G268" s="74"/>
    </row>
    <row r="269" spans="1:7" s="75" customFormat="1" x14ac:dyDescent="0.3">
      <c r="A269" s="119"/>
      <c r="B269" s="97"/>
      <c r="C269" s="94"/>
      <c r="D269" s="95"/>
      <c r="E269" s="96"/>
      <c r="F269" s="74"/>
      <c r="G269" s="74"/>
    </row>
    <row r="270" spans="1:7" s="75" customFormat="1" x14ac:dyDescent="0.3">
      <c r="A270" s="119"/>
      <c r="B270" s="97"/>
      <c r="C270" s="94"/>
      <c r="D270" s="95"/>
      <c r="E270" s="96"/>
      <c r="F270" s="74"/>
      <c r="G270" s="74"/>
    </row>
    <row r="271" spans="1:7" s="75" customFormat="1" x14ac:dyDescent="0.3">
      <c r="A271" s="119"/>
      <c r="B271" s="97"/>
      <c r="C271" s="94"/>
      <c r="D271" s="95"/>
      <c r="E271" s="96"/>
      <c r="F271" s="74"/>
      <c r="G271" s="74"/>
    </row>
    <row r="272" spans="1:7" s="75" customFormat="1" x14ac:dyDescent="0.3">
      <c r="A272" s="119"/>
      <c r="B272" s="97"/>
      <c r="C272" s="94"/>
      <c r="D272" s="95"/>
      <c r="E272" s="96"/>
      <c r="F272" s="74"/>
      <c r="G272" s="74"/>
    </row>
    <row r="273" spans="1:7" s="75" customFormat="1" x14ac:dyDescent="0.3">
      <c r="A273" s="119"/>
      <c r="B273" s="97"/>
      <c r="C273" s="94"/>
      <c r="D273" s="95"/>
      <c r="E273" s="96"/>
      <c r="F273" s="74"/>
      <c r="G273" s="74"/>
    </row>
    <row r="274" spans="1:7" s="75" customFormat="1" x14ac:dyDescent="0.3">
      <c r="A274" s="119"/>
      <c r="B274" s="97"/>
      <c r="C274" s="94"/>
      <c r="D274" s="95"/>
      <c r="E274" s="96"/>
      <c r="F274" s="74"/>
      <c r="G274" s="74"/>
    </row>
    <row r="275" spans="1:7" s="75" customFormat="1" x14ac:dyDescent="0.3">
      <c r="A275" s="119"/>
      <c r="B275" s="97"/>
      <c r="C275" s="94"/>
      <c r="D275" s="95"/>
      <c r="E275" s="96"/>
      <c r="F275" s="74"/>
      <c r="G275" s="74"/>
    </row>
    <row r="276" spans="1:7" s="75" customFormat="1" x14ac:dyDescent="0.3">
      <c r="A276" s="119"/>
      <c r="B276" s="97"/>
      <c r="C276" s="94"/>
      <c r="D276" s="95"/>
      <c r="E276" s="96"/>
      <c r="F276" s="74"/>
      <c r="G276" s="74"/>
    </row>
    <row r="277" spans="1:7" s="75" customFormat="1" x14ac:dyDescent="0.3">
      <c r="A277" s="119"/>
      <c r="B277" s="97"/>
      <c r="C277" s="94"/>
      <c r="D277" s="95"/>
      <c r="E277" s="96"/>
      <c r="F277" s="74"/>
      <c r="G277" s="74"/>
    </row>
    <row r="278" spans="1:7" s="75" customFormat="1" x14ac:dyDescent="0.3">
      <c r="A278" s="119"/>
      <c r="B278" s="97"/>
      <c r="C278" s="94"/>
      <c r="D278" s="95"/>
      <c r="E278" s="96"/>
      <c r="F278" s="74"/>
      <c r="G278" s="74"/>
    </row>
    <row r="279" spans="1:7" s="75" customFormat="1" x14ac:dyDescent="0.3">
      <c r="A279" s="119"/>
      <c r="B279" s="97"/>
      <c r="C279" s="94"/>
      <c r="D279" s="95"/>
      <c r="E279" s="96"/>
      <c r="F279" s="74"/>
      <c r="G279" s="74"/>
    </row>
    <row r="280" spans="1:7" s="75" customFormat="1" x14ac:dyDescent="0.3">
      <c r="A280" s="119"/>
      <c r="B280" s="97"/>
      <c r="C280" s="94"/>
      <c r="D280" s="95"/>
      <c r="E280" s="96"/>
      <c r="F280" s="74"/>
      <c r="G280" s="74"/>
    </row>
    <row r="281" spans="1:7" s="75" customFormat="1" x14ac:dyDescent="0.3">
      <c r="A281" s="119"/>
      <c r="B281" s="97"/>
      <c r="C281" s="94"/>
      <c r="D281" s="95"/>
      <c r="E281" s="96"/>
      <c r="F281" s="74"/>
      <c r="G281" s="74"/>
    </row>
    <row r="282" spans="1:7" s="75" customFormat="1" x14ac:dyDescent="0.3">
      <c r="A282" s="119"/>
      <c r="B282" s="97"/>
      <c r="C282" s="94"/>
      <c r="D282" s="95"/>
      <c r="E282" s="96"/>
      <c r="F282" s="74"/>
      <c r="G282" s="74"/>
    </row>
    <row r="283" spans="1:7" s="75" customFormat="1" x14ac:dyDescent="0.3">
      <c r="A283" s="119"/>
      <c r="B283" s="97"/>
      <c r="C283" s="94"/>
      <c r="D283" s="95"/>
      <c r="E283" s="96"/>
      <c r="F283" s="74"/>
      <c r="G283" s="74"/>
    </row>
    <row r="284" spans="1:7" s="75" customFormat="1" x14ac:dyDescent="0.3">
      <c r="A284" s="119"/>
      <c r="B284" s="97"/>
      <c r="C284" s="94"/>
      <c r="D284" s="95"/>
      <c r="E284" s="96"/>
      <c r="F284" s="74"/>
      <c r="G284" s="74"/>
    </row>
    <row r="285" spans="1:7" s="75" customFormat="1" x14ac:dyDescent="0.3">
      <c r="A285" s="119"/>
      <c r="B285" s="97"/>
      <c r="C285" s="94"/>
      <c r="D285" s="95"/>
      <c r="E285" s="96"/>
      <c r="F285" s="74"/>
      <c r="G285" s="74"/>
    </row>
    <row r="286" spans="1:7" s="75" customFormat="1" x14ac:dyDescent="0.3">
      <c r="A286" s="119"/>
      <c r="B286" s="97"/>
      <c r="C286" s="94"/>
      <c r="D286" s="95"/>
      <c r="E286" s="96"/>
      <c r="F286" s="74"/>
      <c r="G286" s="74"/>
    </row>
    <row r="287" spans="1:7" s="75" customFormat="1" x14ac:dyDescent="0.3">
      <c r="A287" s="119"/>
      <c r="B287" s="97"/>
      <c r="C287" s="94"/>
      <c r="D287" s="95"/>
      <c r="E287" s="96"/>
      <c r="F287" s="74"/>
      <c r="G287" s="74"/>
    </row>
    <row r="288" spans="1:7" s="75" customFormat="1" x14ac:dyDescent="0.3">
      <c r="A288" s="119"/>
      <c r="B288" s="97"/>
      <c r="C288" s="94"/>
      <c r="D288" s="95"/>
      <c r="E288" s="96"/>
      <c r="F288" s="74"/>
      <c r="G288" s="74"/>
    </row>
    <row r="289" spans="1:7" s="75" customFormat="1" x14ac:dyDescent="0.3">
      <c r="A289" s="119"/>
      <c r="B289" s="97"/>
      <c r="C289" s="94"/>
      <c r="D289" s="95"/>
      <c r="E289" s="96"/>
      <c r="F289" s="74"/>
      <c r="G289" s="74"/>
    </row>
    <row r="290" spans="1:7" s="75" customFormat="1" x14ac:dyDescent="0.3">
      <c r="A290" s="119"/>
      <c r="B290" s="97"/>
      <c r="C290" s="94"/>
      <c r="D290" s="95"/>
      <c r="E290" s="96"/>
      <c r="F290" s="74"/>
      <c r="G290" s="74"/>
    </row>
    <row r="291" spans="1:7" s="75" customFormat="1" x14ac:dyDescent="0.3">
      <c r="A291" s="119"/>
      <c r="B291" s="97"/>
      <c r="C291" s="94"/>
      <c r="D291" s="95"/>
      <c r="E291" s="96"/>
      <c r="F291" s="74"/>
      <c r="G291" s="74"/>
    </row>
    <row r="292" spans="1:7" s="75" customFormat="1" x14ac:dyDescent="0.3">
      <c r="A292" s="119"/>
      <c r="B292" s="97"/>
      <c r="C292" s="94"/>
      <c r="D292" s="95"/>
      <c r="E292" s="96"/>
      <c r="F292" s="74"/>
      <c r="G292" s="74"/>
    </row>
    <row r="293" spans="1:7" s="75" customFormat="1" x14ac:dyDescent="0.3">
      <c r="A293" s="119"/>
      <c r="B293" s="97"/>
      <c r="C293" s="94"/>
      <c r="D293" s="95"/>
      <c r="E293" s="96"/>
      <c r="F293" s="74"/>
      <c r="G293" s="74"/>
    </row>
    <row r="294" spans="1:7" s="75" customFormat="1" x14ac:dyDescent="0.3">
      <c r="A294" s="119"/>
      <c r="B294" s="97"/>
      <c r="C294" s="94"/>
      <c r="D294" s="95"/>
      <c r="E294" s="96"/>
      <c r="F294" s="74"/>
      <c r="G294" s="74"/>
    </row>
    <row r="295" spans="1:7" s="75" customFormat="1" x14ac:dyDescent="0.3">
      <c r="A295" s="119"/>
      <c r="B295" s="97"/>
      <c r="C295" s="94"/>
      <c r="D295" s="95"/>
      <c r="E295" s="96"/>
      <c r="F295" s="74"/>
      <c r="G295" s="74"/>
    </row>
    <row r="296" spans="1:7" s="75" customFormat="1" x14ac:dyDescent="0.3">
      <c r="A296" s="119"/>
      <c r="B296" s="97"/>
      <c r="C296" s="94"/>
      <c r="D296" s="95"/>
      <c r="E296" s="96"/>
      <c r="F296" s="74"/>
      <c r="G296" s="74"/>
    </row>
    <row r="297" spans="1:7" s="75" customFormat="1" x14ac:dyDescent="0.3">
      <c r="A297" s="119"/>
      <c r="B297" s="97"/>
      <c r="C297" s="94"/>
      <c r="D297" s="95"/>
      <c r="E297" s="96"/>
      <c r="F297" s="74"/>
      <c r="G297" s="74"/>
    </row>
    <row r="298" spans="1:7" s="75" customFormat="1" x14ac:dyDescent="0.3">
      <c r="A298" s="119"/>
      <c r="B298" s="97"/>
      <c r="C298" s="94"/>
      <c r="D298" s="95"/>
      <c r="E298" s="96"/>
      <c r="F298" s="74"/>
      <c r="G298" s="74"/>
    </row>
    <row r="299" spans="1:7" s="75" customFormat="1" x14ac:dyDescent="0.3">
      <c r="A299" s="119"/>
      <c r="B299" s="97"/>
      <c r="C299" s="94"/>
      <c r="D299" s="95"/>
      <c r="E299" s="96"/>
      <c r="F299" s="74"/>
      <c r="G299" s="74"/>
    </row>
    <row r="300" spans="1:7" s="75" customFormat="1" x14ac:dyDescent="0.3">
      <c r="A300" s="119"/>
      <c r="B300" s="97"/>
      <c r="C300" s="94"/>
      <c r="D300" s="95"/>
      <c r="E300" s="96"/>
      <c r="F300" s="74"/>
      <c r="G300" s="74"/>
    </row>
    <row r="301" spans="1:7" s="75" customFormat="1" x14ac:dyDescent="0.3">
      <c r="A301" s="119"/>
      <c r="B301" s="97"/>
      <c r="C301" s="94"/>
      <c r="D301" s="95"/>
      <c r="E301" s="96"/>
      <c r="F301" s="74"/>
      <c r="G301" s="74"/>
    </row>
    <row r="302" spans="1:7" s="75" customFormat="1" x14ac:dyDescent="0.3">
      <c r="A302" s="119"/>
      <c r="B302" s="97"/>
      <c r="C302" s="94"/>
      <c r="D302" s="95"/>
      <c r="E302" s="96"/>
      <c r="F302" s="74"/>
      <c r="G302" s="74"/>
    </row>
    <row r="303" spans="1:7" s="75" customFormat="1" x14ac:dyDescent="0.3">
      <c r="A303" s="119"/>
      <c r="B303" s="97"/>
      <c r="C303" s="94"/>
      <c r="D303" s="95"/>
      <c r="E303" s="96"/>
      <c r="F303" s="74"/>
      <c r="G303" s="74"/>
    </row>
    <row r="304" spans="1:7" s="75" customFormat="1" x14ac:dyDescent="0.3">
      <c r="A304" s="119"/>
      <c r="B304" s="97"/>
      <c r="C304" s="94"/>
      <c r="D304" s="95"/>
      <c r="E304" s="96"/>
      <c r="F304" s="74"/>
      <c r="G304" s="74"/>
    </row>
    <row r="305" spans="1:7" s="75" customFormat="1" x14ac:dyDescent="0.3">
      <c r="A305" s="119"/>
      <c r="B305" s="97"/>
      <c r="C305" s="94"/>
      <c r="D305" s="95"/>
      <c r="E305" s="96"/>
      <c r="F305" s="74"/>
      <c r="G305" s="74"/>
    </row>
    <row r="306" spans="1:7" s="75" customFormat="1" x14ac:dyDescent="0.3">
      <c r="A306" s="119"/>
      <c r="B306" s="97"/>
      <c r="C306" s="94"/>
      <c r="D306" s="95"/>
      <c r="E306" s="96"/>
      <c r="F306" s="74"/>
      <c r="G306" s="74"/>
    </row>
    <row r="307" spans="1:7" s="75" customFormat="1" x14ac:dyDescent="0.3">
      <c r="A307" s="119"/>
      <c r="B307" s="97"/>
      <c r="C307" s="94"/>
      <c r="D307" s="95"/>
      <c r="E307" s="96"/>
      <c r="F307" s="74"/>
      <c r="G307" s="74"/>
    </row>
    <row r="308" spans="1:7" s="75" customFormat="1" x14ac:dyDescent="0.3">
      <c r="A308" s="119"/>
      <c r="B308" s="97"/>
      <c r="C308" s="94"/>
      <c r="D308" s="95"/>
      <c r="E308" s="96"/>
      <c r="F308" s="74"/>
      <c r="G308" s="74"/>
    </row>
    <row r="309" spans="1:7" s="75" customFormat="1" x14ac:dyDescent="0.3">
      <c r="A309" s="119"/>
      <c r="B309" s="97"/>
      <c r="C309" s="94"/>
      <c r="D309" s="95"/>
      <c r="E309" s="96"/>
      <c r="F309" s="74"/>
      <c r="G309" s="74"/>
    </row>
    <row r="310" spans="1:7" s="75" customFormat="1" x14ac:dyDescent="0.3">
      <c r="A310" s="119"/>
      <c r="B310" s="97"/>
      <c r="C310" s="94"/>
      <c r="D310" s="95"/>
      <c r="E310" s="96"/>
      <c r="F310" s="74"/>
      <c r="G310" s="74"/>
    </row>
    <row r="311" spans="1:7" s="75" customFormat="1" x14ac:dyDescent="0.3">
      <c r="A311" s="119"/>
      <c r="B311" s="97"/>
      <c r="C311" s="94"/>
      <c r="D311" s="95"/>
      <c r="E311" s="96"/>
      <c r="F311" s="74"/>
      <c r="G311" s="74"/>
    </row>
    <row r="312" spans="1:7" s="75" customFormat="1" x14ac:dyDescent="0.3">
      <c r="A312" s="119"/>
      <c r="B312" s="97"/>
      <c r="C312" s="94"/>
      <c r="D312" s="95"/>
      <c r="E312" s="96"/>
      <c r="F312" s="74"/>
      <c r="G312" s="74"/>
    </row>
    <row r="313" spans="1:7" s="75" customFormat="1" x14ac:dyDescent="0.3">
      <c r="A313" s="119"/>
      <c r="B313" s="97"/>
      <c r="C313" s="94"/>
      <c r="D313" s="95"/>
      <c r="E313" s="96"/>
      <c r="F313" s="74"/>
      <c r="G313" s="74"/>
    </row>
    <row r="314" spans="1:7" s="75" customFormat="1" x14ac:dyDescent="0.3">
      <c r="A314" s="119"/>
      <c r="B314" s="97"/>
      <c r="C314" s="94"/>
      <c r="D314" s="95"/>
      <c r="E314" s="96"/>
      <c r="F314" s="74"/>
      <c r="G314" s="74"/>
    </row>
    <row r="315" spans="1:7" s="75" customFormat="1" x14ac:dyDescent="0.3">
      <c r="A315" s="119"/>
      <c r="B315" s="97"/>
      <c r="C315" s="94"/>
      <c r="D315" s="95"/>
      <c r="E315" s="96"/>
      <c r="F315" s="74"/>
      <c r="G315" s="74"/>
    </row>
    <row r="316" spans="1:7" s="75" customFormat="1" x14ac:dyDescent="0.3">
      <c r="A316" s="119"/>
      <c r="B316" s="97"/>
      <c r="C316" s="94"/>
      <c r="D316" s="95"/>
      <c r="E316" s="96"/>
      <c r="F316" s="74"/>
      <c r="G316" s="74"/>
    </row>
    <row r="317" spans="1:7" s="75" customFormat="1" x14ac:dyDescent="0.3">
      <c r="A317" s="119"/>
      <c r="B317" s="97"/>
      <c r="C317" s="94"/>
      <c r="D317" s="95"/>
      <c r="E317" s="96"/>
      <c r="F317" s="74"/>
      <c r="G317" s="74"/>
    </row>
    <row r="318" spans="1:7" s="75" customFormat="1" x14ac:dyDescent="0.3">
      <c r="A318" s="119"/>
      <c r="B318" s="97"/>
      <c r="C318" s="94"/>
      <c r="D318" s="95"/>
      <c r="E318" s="96"/>
      <c r="F318" s="74"/>
      <c r="G318" s="74"/>
    </row>
    <row r="319" spans="1:7" s="75" customFormat="1" x14ac:dyDescent="0.3">
      <c r="A319" s="119"/>
      <c r="B319" s="97"/>
      <c r="C319" s="94"/>
      <c r="D319" s="95"/>
      <c r="E319" s="96"/>
      <c r="F319" s="74"/>
      <c r="G319" s="74"/>
    </row>
    <row r="320" spans="1:7" s="75" customFormat="1" x14ac:dyDescent="0.3">
      <c r="A320" s="119"/>
      <c r="B320" s="97"/>
      <c r="C320" s="94"/>
      <c r="D320" s="95"/>
      <c r="E320" s="96"/>
      <c r="F320" s="74"/>
      <c r="G320" s="74"/>
    </row>
    <row r="321" spans="1:7" s="75" customFormat="1" x14ac:dyDescent="0.3">
      <c r="A321" s="119"/>
      <c r="B321" s="97"/>
      <c r="C321" s="94"/>
      <c r="D321" s="95"/>
      <c r="E321" s="96"/>
      <c r="F321" s="74"/>
      <c r="G321" s="74"/>
    </row>
    <row r="322" spans="1:7" s="75" customFormat="1" x14ac:dyDescent="0.3">
      <c r="A322" s="119"/>
      <c r="B322" s="97"/>
      <c r="C322" s="94"/>
      <c r="D322" s="95"/>
      <c r="E322" s="96"/>
      <c r="F322" s="74"/>
      <c r="G322" s="74"/>
    </row>
    <row r="323" spans="1:7" s="75" customFormat="1" x14ac:dyDescent="0.3">
      <c r="A323" s="119"/>
      <c r="B323" s="97"/>
      <c r="C323" s="94"/>
      <c r="D323" s="95"/>
      <c r="E323" s="96"/>
      <c r="F323" s="74"/>
      <c r="G323" s="74"/>
    </row>
    <row r="324" spans="1:7" s="75" customFormat="1" x14ac:dyDescent="0.3">
      <c r="A324" s="119"/>
      <c r="B324" s="97"/>
      <c r="C324" s="94"/>
      <c r="D324" s="95"/>
      <c r="E324" s="96"/>
      <c r="F324" s="74"/>
      <c r="G324" s="74"/>
    </row>
    <row r="325" spans="1:7" s="75" customFormat="1" x14ac:dyDescent="0.3">
      <c r="A325" s="119"/>
      <c r="B325" s="97"/>
      <c r="C325" s="94"/>
      <c r="D325" s="95"/>
      <c r="E325" s="96"/>
      <c r="F325" s="74"/>
      <c r="G325" s="74"/>
    </row>
    <row r="326" spans="1:7" s="75" customFormat="1" x14ac:dyDescent="0.3">
      <c r="A326" s="119"/>
      <c r="B326" s="97"/>
      <c r="C326" s="94"/>
      <c r="D326" s="95"/>
      <c r="E326" s="96"/>
      <c r="F326" s="74"/>
      <c r="G326" s="74"/>
    </row>
    <row r="327" spans="1:7" s="75" customFormat="1" x14ac:dyDescent="0.3">
      <c r="A327" s="119"/>
      <c r="B327" s="97"/>
      <c r="C327" s="94"/>
      <c r="D327" s="95"/>
      <c r="E327" s="96"/>
      <c r="F327" s="74"/>
      <c r="G327" s="74"/>
    </row>
    <row r="328" spans="1:7" s="75" customFormat="1" x14ac:dyDescent="0.3">
      <c r="A328" s="119"/>
      <c r="B328" s="97"/>
      <c r="C328" s="94"/>
      <c r="D328" s="95"/>
      <c r="E328" s="96"/>
      <c r="F328" s="74"/>
      <c r="G328" s="74"/>
    </row>
    <row r="329" spans="1:7" s="75" customFormat="1" x14ac:dyDescent="0.3">
      <c r="A329" s="119"/>
      <c r="B329" s="97"/>
      <c r="C329" s="94"/>
      <c r="D329" s="95"/>
      <c r="E329" s="96"/>
      <c r="F329" s="74"/>
      <c r="G329" s="74"/>
    </row>
    <row r="330" spans="1:7" s="75" customFormat="1" x14ac:dyDescent="0.3">
      <c r="A330" s="119"/>
      <c r="B330" s="97"/>
      <c r="C330" s="94"/>
      <c r="D330" s="95"/>
      <c r="E330" s="96"/>
      <c r="F330" s="74"/>
      <c r="G330" s="74"/>
    </row>
    <row r="331" spans="1:7" s="75" customFormat="1" x14ac:dyDescent="0.3">
      <c r="A331" s="119"/>
      <c r="B331" s="97"/>
      <c r="C331" s="94"/>
      <c r="D331" s="95"/>
      <c r="E331" s="96"/>
      <c r="F331" s="74"/>
      <c r="G331" s="74"/>
    </row>
    <row r="332" spans="1:7" s="75" customFormat="1" x14ac:dyDescent="0.3">
      <c r="A332" s="119"/>
      <c r="B332" s="97"/>
      <c r="C332" s="94"/>
      <c r="D332" s="95"/>
      <c r="E332" s="96"/>
      <c r="F332" s="74"/>
      <c r="G332" s="74"/>
    </row>
    <row r="333" spans="1:7" s="75" customFormat="1" x14ac:dyDescent="0.3">
      <c r="A333" s="119"/>
      <c r="B333" s="97"/>
      <c r="C333" s="94"/>
      <c r="D333" s="95"/>
      <c r="E333" s="96"/>
      <c r="F333" s="74"/>
      <c r="G333" s="74"/>
    </row>
    <row r="334" spans="1:7" s="75" customFormat="1" x14ac:dyDescent="0.3">
      <c r="A334" s="119"/>
      <c r="B334" s="97"/>
      <c r="C334" s="94"/>
      <c r="D334" s="95"/>
      <c r="E334" s="96"/>
      <c r="F334" s="74"/>
      <c r="G334" s="74"/>
    </row>
    <row r="335" spans="1:7" s="75" customFormat="1" x14ac:dyDescent="0.3">
      <c r="A335" s="119"/>
      <c r="B335" s="97"/>
      <c r="C335" s="94"/>
      <c r="D335" s="95"/>
      <c r="E335" s="96"/>
      <c r="F335" s="74"/>
      <c r="G335" s="74"/>
    </row>
    <row r="336" spans="1:7" s="75" customFormat="1" x14ac:dyDescent="0.3">
      <c r="A336" s="119"/>
      <c r="B336" s="97"/>
      <c r="C336" s="94"/>
      <c r="D336" s="95"/>
      <c r="E336" s="96"/>
      <c r="F336" s="74"/>
      <c r="G336" s="74"/>
    </row>
    <row r="337" spans="1:7" s="75" customFormat="1" x14ac:dyDescent="0.3">
      <c r="A337" s="119"/>
      <c r="B337" s="97"/>
      <c r="C337" s="94"/>
      <c r="D337" s="95"/>
      <c r="E337" s="96"/>
      <c r="F337" s="74"/>
      <c r="G337" s="74"/>
    </row>
    <row r="338" spans="1:7" s="75" customFormat="1" x14ac:dyDescent="0.3">
      <c r="A338" s="119"/>
      <c r="B338" s="97"/>
      <c r="C338" s="94"/>
      <c r="D338" s="95"/>
      <c r="E338" s="96"/>
      <c r="F338" s="74"/>
      <c r="G338" s="74"/>
    </row>
    <row r="339" spans="1:7" s="75" customFormat="1" x14ac:dyDescent="0.3">
      <c r="A339" s="119"/>
      <c r="B339" s="97"/>
      <c r="C339" s="94"/>
      <c r="D339" s="95"/>
      <c r="E339" s="96"/>
      <c r="F339" s="74"/>
      <c r="G339" s="74"/>
    </row>
    <row r="340" spans="1:7" s="75" customFormat="1" x14ac:dyDescent="0.3">
      <c r="A340" s="119"/>
      <c r="B340" s="97"/>
      <c r="C340" s="94"/>
      <c r="D340" s="95"/>
      <c r="E340" s="96"/>
      <c r="F340" s="74"/>
      <c r="G340" s="74"/>
    </row>
    <row r="341" spans="1:7" s="75" customFormat="1" x14ac:dyDescent="0.3">
      <c r="A341" s="119"/>
      <c r="B341" s="97"/>
      <c r="C341" s="94"/>
      <c r="D341" s="95"/>
      <c r="E341" s="96"/>
      <c r="F341" s="74"/>
      <c r="G341" s="74"/>
    </row>
    <row r="342" spans="1:7" s="75" customFormat="1" x14ac:dyDescent="0.3">
      <c r="A342" s="119"/>
      <c r="B342" s="97"/>
      <c r="C342" s="94"/>
      <c r="D342" s="95"/>
      <c r="E342" s="96"/>
      <c r="F342" s="74"/>
      <c r="G342" s="74"/>
    </row>
    <row r="343" spans="1:7" s="75" customFormat="1" x14ac:dyDescent="0.3">
      <c r="A343" s="119"/>
      <c r="B343" s="97"/>
      <c r="C343" s="94"/>
      <c r="D343" s="95"/>
      <c r="E343" s="96"/>
      <c r="F343" s="74"/>
      <c r="G343" s="74"/>
    </row>
    <row r="344" spans="1:7" s="75" customFormat="1" x14ac:dyDescent="0.3">
      <c r="A344" s="119"/>
      <c r="B344" s="97"/>
      <c r="C344" s="94"/>
      <c r="D344" s="95"/>
      <c r="E344" s="96"/>
      <c r="F344" s="74"/>
      <c r="G344" s="74"/>
    </row>
    <row r="345" spans="1:7" s="75" customFormat="1" x14ac:dyDescent="0.3">
      <c r="A345" s="119"/>
      <c r="B345" s="97"/>
      <c r="C345" s="94"/>
      <c r="D345" s="95"/>
      <c r="E345" s="96"/>
      <c r="F345" s="74"/>
      <c r="G345" s="74"/>
    </row>
    <row r="346" spans="1:7" s="75" customFormat="1" x14ac:dyDescent="0.3">
      <c r="A346" s="119"/>
      <c r="B346" s="97"/>
      <c r="C346" s="94"/>
      <c r="D346" s="95"/>
      <c r="E346" s="96"/>
      <c r="F346" s="74"/>
      <c r="G346" s="74"/>
    </row>
    <row r="347" spans="1:7" s="75" customFormat="1" x14ac:dyDescent="0.3">
      <c r="A347" s="119"/>
      <c r="B347" s="97"/>
      <c r="C347" s="94"/>
      <c r="D347" s="95"/>
      <c r="E347" s="96"/>
      <c r="F347" s="74"/>
      <c r="G347" s="74"/>
    </row>
    <row r="348" spans="1:7" s="75" customFormat="1" x14ac:dyDescent="0.3">
      <c r="A348" s="119"/>
      <c r="B348" s="97"/>
      <c r="C348" s="94"/>
      <c r="D348" s="95"/>
      <c r="E348" s="96"/>
      <c r="F348" s="74"/>
      <c r="G348" s="74"/>
    </row>
    <row r="349" spans="1:7" s="75" customFormat="1" x14ac:dyDescent="0.3">
      <c r="A349" s="119"/>
      <c r="B349" s="97"/>
      <c r="C349" s="94"/>
      <c r="D349" s="95"/>
      <c r="E349" s="96"/>
      <c r="F349" s="74"/>
      <c r="G349" s="74"/>
    </row>
    <row r="350" spans="1:7" s="75" customFormat="1" x14ac:dyDescent="0.3">
      <c r="A350" s="119"/>
      <c r="B350" s="97"/>
      <c r="C350" s="94"/>
      <c r="D350" s="95"/>
      <c r="E350" s="96"/>
      <c r="F350" s="74"/>
      <c r="G350" s="74"/>
    </row>
    <row r="351" spans="1:7" s="75" customFormat="1" x14ac:dyDescent="0.3">
      <c r="A351" s="119"/>
      <c r="B351" s="97"/>
      <c r="C351" s="94"/>
      <c r="D351" s="95"/>
      <c r="E351" s="96"/>
      <c r="F351" s="74"/>
      <c r="G351" s="74"/>
    </row>
    <row r="352" spans="1:7" s="75" customFormat="1" x14ac:dyDescent="0.3">
      <c r="A352" s="119"/>
      <c r="B352" s="97"/>
      <c r="C352" s="94"/>
      <c r="D352" s="95"/>
      <c r="E352" s="96"/>
      <c r="F352" s="74"/>
      <c r="G352" s="74"/>
    </row>
    <row r="353" spans="1:7" s="75" customFormat="1" x14ac:dyDescent="0.3">
      <c r="A353" s="119"/>
      <c r="B353" s="97"/>
      <c r="C353" s="94"/>
      <c r="D353" s="95"/>
      <c r="E353" s="96"/>
      <c r="F353" s="74"/>
      <c r="G353" s="74"/>
    </row>
    <row r="354" spans="1:7" s="75" customFormat="1" x14ac:dyDescent="0.3">
      <c r="A354" s="119"/>
      <c r="B354" s="97"/>
      <c r="C354" s="94"/>
      <c r="D354" s="95"/>
      <c r="E354" s="96"/>
      <c r="F354" s="74"/>
      <c r="G354" s="74"/>
    </row>
    <row r="355" spans="1:7" s="75" customFormat="1" x14ac:dyDescent="0.3">
      <c r="A355" s="119"/>
      <c r="B355" s="97"/>
      <c r="C355" s="94"/>
      <c r="D355" s="95"/>
      <c r="E355" s="96"/>
      <c r="F355" s="74"/>
      <c r="G355" s="74"/>
    </row>
    <row r="356" spans="1:7" s="75" customFormat="1" x14ac:dyDescent="0.3">
      <c r="A356" s="119"/>
      <c r="B356" s="97"/>
      <c r="C356" s="94"/>
      <c r="D356" s="95"/>
      <c r="E356" s="96"/>
      <c r="F356" s="74"/>
      <c r="G356" s="74"/>
    </row>
    <row r="357" spans="1:7" s="75" customFormat="1" x14ac:dyDescent="0.3">
      <c r="A357" s="119"/>
      <c r="B357" s="97"/>
      <c r="C357" s="94"/>
      <c r="D357" s="95"/>
      <c r="E357" s="96"/>
      <c r="F357" s="74"/>
      <c r="G357" s="74"/>
    </row>
    <row r="358" spans="1:7" s="75" customFormat="1" x14ac:dyDescent="0.3">
      <c r="A358" s="119"/>
      <c r="B358" s="97"/>
      <c r="C358" s="94"/>
      <c r="D358" s="95"/>
      <c r="E358" s="96"/>
      <c r="F358" s="74"/>
      <c r="G358" s="74"/>
    </row>
    <row r="359" spans="1:7" s="75" customFormat="1" x14ac:dyDescent="0.3">
      <c r="A359" s="119"/>
      <c r="B359" s="97"/>
      <c r="C359" s="94"/>
      <c r="D359" s="95"/>
      <c r="E359" s="96"/>
      <c r="F359" s="74"/>
      <c r="G359" s="74"/>
    </row>
    <row r="360" spans="1:7" s="75" customFormat="1" x14ac:dyDescent="0.3">
      <c r="A360" s="119"/>
      <c r="B360" s="97"/>
      <c r="C360" s="94"/>
      <c r="D360" s="95"/>
      <c r="E360" s="96"/>
      <c r="F360" s="74"/>
      <c r="G360" s="74"/>
    </row>
    <row r="361" spans="1:7" s="75" customFormat="1" x14ac:dyDescent="0.3">
      <c r="A361" s="119"/>
      <c r="B361" s="97"/>
      <c r="C361" s="94"/>
      <c r="D361" s="95"/>
      <c r="E361" s="96"/>
      <c r="F361" s="74"/>
      <c r="G361" s="74"/>
    </row>
    <row r="362" spans="1:7" s="75" customFormat="1" x14ac:dyDescent="0.3">
      <c r="A362" s="119"/>
      <c r="B362" s="97"/>
      <c r="C362" s="94"/>
      <c r="D362" s="95"/>
      <c r="E362" s="96"/>
      <c r="F362" s="74"/>
      <c r="G362" s="74"/>
    </row>
    <row r="363" spans="1:7" s="75" customFormat="1" x14ac:dyDescent="0.3">
      <c r="A363" s="119"/>
      <c r="B363" s="97"/>
      <c r="C363" s="94"/>
      <c r="D363" s="95"/>
      <c r="E363" s="96"/>
      <c r="F363" s="74"/>
      <c r="G363" s="74"/>
    </row>
    <row r="364" spans="1:7" s="75" customFormat="1" x14ac:dyDescent="0.3">
      <c r="A364" s="119"/>
      <c r="B364" s="97"/>
      <c r="C364" s="94"/>
      <c r="D364" s="95"/>
      <c r="E364" s="96"/>
      <c r="F364" s="74"/>
      <c r="G364" s="74"/>
    </row>
    <row r="365" spans="1:7" s="75" customFormat="1" x14ac:dyDescent="0.3">
      <c r="A365" s="119"/>
      <c r="B365" s="97"/>
      <c r="C365" s="94"/>
      <c r="D365" s="95"/>
      <c r="E365" s="96"/>
      <c r="F365" s="74"/>
      <c r="G365" s="74"/>
    </row>
    <row r="366" spans="1:7" s="75" customFormat="1" x14ac:dyDescent="0.3">
      <c r="A366" s="119"/>
      <c r="B366" s="97"/>
      <c r="C366" s="94"/>
      <c r="D366" s="95"/>
      <c r="E366" s="96"/>
      <c r="F366" s="74"/>
      <c r="G366" s="74"/>
    </row>
    <row r="367" spans="1:7" s="75" customFormat="1" x14ac:dyDescent="0.3">
      <c r="A367" s="119"/>
      <c r="B367" s="97"/>
      <c r="C367" s="94"/>
      <c r="D367" s="95"/>
      <c r="E367" s="96"/>
      <c r="F367" s="74"/>
      <c r="G367" s="74"/>
    </row>
    <row r="368" spans="1:7" s="75" customFormat="1" x14ac:dyDescent="0.3">
      <c r="A368" s="119"/>
      <c r="B368" s="97"/>
      <c r="C368" s="94"/>
      <c r="D368" s="95"/>
      <c r="E368" s="96"/>
      <c r="F368" s="74"/>
      <c r="G368" s="74"/>
    </row>
    <row r="369" spans="1:7" s="75" customFormat="1" x14ac:dyDescent="0.3">
      <c r="A369" s="119"/>
      <c r="B369" s="97"/>
      <c r="C369" s="94"/>
      <c r="D369" s="95"/>
      <c r="E369" s="96"/>
      <c r="F369" s="74"/>
      <c r="G369" s="74"/>
    </row>
    <row r="370" spans="1:7" s="75" customFormat="1" x14ac:dyDescent="0.3">
      <c r="A370" s="119"/>
      <c r="B370" s="97"/>
      <c r="C370" s="94"/>
      <c r="D370" s="95"/>
      <c r="E370" s="96"/>
      <c r="F370" s="74"/>
      <c r="G370" s="74"/>
    </row>
    <row r="371" spans="1:7" s="75" customFormat="1" x14ac:dyDescent="0.3">
      <c r="A371" s="119"/>
      <c r="B371" s="97"/>
      <c r="C371" s="94"/>
      <c r="D371" s="95"/>
      <c r="E371" s="96"/>
      <c r="F371" s="74"/>
      <c r="G371" s="74"/>
    </row>
    <row r="372" spans="1:7" s="75" customFormat="1" x14ac:dyDescent="0.3">
      <c r="A372" s="119"/>
      <c r="B372" s="97"/>
      <c r="C372" s="94"/>
      <c r="D372" s="95"/>
      <c r="E372" s="96"/>
      <c r="F372" s="74"/>
      <c r="G372" s="74"/>
    </row>
    <row r="373" spans="1:7" s="75" customFormat="1" x14ac:dyDescent="0.3">
      <c r="A373" s="119"/>
      <c r="B373" s="97"/>
      <c r="C373" s="94"/>
      <c r="D373" s="95"/>
      <c r="E373" s="96"/>
      <c r="F373" s="74"/>
      <c r="G373" s="74"/>
    </row>
    <row r="374" spans="1:7" s="75" customFormat="1" x14ac:dyDescent="0.3">
      <c r="A374" s="119"/>
      <c r="B374" s="97"/>
      <c r="C374" s="94"/>
      <c r="D374" s="95"/>
      <c r="E374" s="96"/>
      <c r="F374" s="74"/>
      <c r="G374" s="74"/>
    </row>
    <row r="375" spans="1:7" s="75" customFormat="1" x14ac:dyDescent="0.3">
      <c r="A375" s="119"/>
      <c r="B375" s="97"/>
      <c r="C375" s="94"/>
      <c r="D375" s="95"/>
      <c r="E375" s="96"/>
      <c r="F375" s="74"/>
      <c r="G375" s="74"/>
    </row>
    <row r="376" spans="1:7" s="75" customFormat="1" x14ac:dyDescent="0.3">
      <c r="A376" s="119"/>
      <c r="B376" s="97"/>
      <c r="C376" s="94"/>
      <c r="D376" s="95"/>
      <c r="E376" s="96"/>
      <c r="F376" s="74"/>
      <c r="G376" s="74"/>
    </row>
    <row r="377" spans="1:7" s="75" customFormat="1" x14ac:dyDescent="0.3">
      <c r="A377" s="119"/>
      <c r="B377" s="97"/>
      <c r="C377" s="94"/>
      <c r="D377" s="95"/>
      <c r="E377" s="96"/>
      <c r="F377" s="74"/>
      <c r="G377" s="74"/>
    </row>
    <row r="378" spans="1:7" s="75" customFormat="1" x14ac:dyDescent="0.3">
      <c r="A378" s="119"/>
      <c r="B378" s="97"/>
      <c r="C378" s="94"/>
      <c r="D378" s="95"/>
      <c r="E378" s="96"/>
      <c r="F378" s="74"/>
      <c r="G378" s="74"/>
    </row>
    <row r="379" spans="1:7" s="75" customFormat="1" x14ac:dyDescent="0.3">
      <c r="A379" s="119"/>
      <c r="B379" s="97"/>
      <c r="C379" s="94"/>
      <c r="D379" s="95"/>
      <c r="E379" s="96"/>
      <c r="F379" s="74"/>
      <c r="G379" s="74"/>
    </row>
    <row r="380" spans="1:7" s="75" customFormat="1" x14ac:dyDescent="0.3">
      <c r="A380" s="119"/>
      <c r="B380" s="97"/>
      <c r="C380" s="94"/>
      <c r="D380" s="95"/>
      <c r="E380" s="96"/>
      <c r="F380" s="74"/>
      <c r="G380" s="74"/>
    </row>
    <row r="381" spans="1:7" s="75" customFormat="1" x14ac:dyDescent="0.3">
      <c r="A381" s="119"/>
      <c r="B381" s="97"/>
      <c r="C381" s="94"/>
      <c r="D381" s="95"/>
      <c r="E381" s="96"/>
      <c r="F381" s="74"/>
      <c r="G381" s="74"/>
    </row>
    <row r="382" spans="1:7" s="75" customFormat="1" x14ac:dyDescent="0.3">
      <c r="A382" s="119"/>
      <c r="B382" s="97"/>
      <c r="C382" s="94"/>
      <c r="D382" s="95"/>
      <c r="E382" s="96"/>
      <c r="F382" s="74"/>
      <c r="G382" s="74"/>
    </row>
    <row r="383" spans="1:7" s="75" customFormat="1" x14ac:dyDescent="0.3">
      <c r="A383" s="119"/>
      <c r="B383" s="97"/>
      <c r="C383" s="94"/>
      <c r="D383" s="95"/>
      <c r="E383" s="96"/>
      <c r="F383" s="74"/>
      <c r="G383" s="74"/>
    </row>
    <row r="384" spans="1:7" s="75" customFormat="1" x14ac:dyDescent="0.3">
      <c r="A384" s="119"/>
      <c r="B384" s="97"/>
      <c r="C384" s="94"/>
      <c r="D384" s="95"/>
      <c r="E384" s="96"/>
      <c r="F384" s="74"/>
      <c r="G384" s="74"/>
    </row>
    <row r="385" spans="1:7" s="75" customFormat="1" x14ac:dyDescent="0.3">
      <c r="A385" s="119"/>
      <c r="B385" s="97"/>
      <c r="C385" s="94"/>
      <c r="D385" s="95"/>
      <c r="E385" s="96"/>
      <c r="F385" s="74"/>
      <c r="G385" s="74"/>
    </row>
    <row r="386" spans="1:7" s="75" customFormat="1" x14ac:dyDescent="0.3">
      <c r="A386" s="119"/>
      <c r="B386" s="97"/>
      <c r="C386" s="94"/>
      <c r="D386" s="95"/>
      <c r="E386" s="96"/>
      <c r="F386" s="74"/>
      <c r="G386" s="74"/>
    </row>
    <row r="387" spans="1:7" s="75" customFormat="1" x14ac:dyDescent="0.3">
      <c r="A387" s="119"/>
      <c r="B387" s="97"/>
      <c r="C387" s="94"/>
      <c r="D387" s="95"/>
      <c r="E387" s="96"/>
      <c r="F387" s="74"/>
      <c r="G387" s="74"/>
    </row>
    <row r="388" spans="1:7" s="75" customFormat="1" x14ac:dyDescent="0.3">
      <c r="A388" s="119"/>
      <c r="B388" s="97"/>
      <c r="C388" s="94"/>
      <c r="D388" s="95"/>
      <c r="E388" s="96"/>
      <c r="F388" s="74"/>
      <c r="G388" s="74"/>
    </row>
    <row r="389" spans="1:7" s="75" customFormat="1" x14ac:dyDescent="0.3">
      <c r="A389" s="119"/>
      <c r="B389" s="97"/>
      <c r="C389" s="94"/>
      <c r="D389" s="95"/>
      <c r="E389" s="96"/>
      <c r="F389" s="74"/>
      <c r="G389" s="74"/>
    </row>
    <row r="390" spans="1:7" s="75" customFormat="1" x14ac:dyDescent="0.3">
      <c r="A390" s="119"/>
      <c r="B390" s="97"/>
      <c r="C390" s="94"/>
      <c r="D390" s="95"/>
      <c r="E390" s="96"/>
      <c r="F390" s="74"/>
      <c r="G390" s="74"/>
    </row>
    <row r="391" spans="1:7" s="75" customFormat="1" x14ac:dyDescent="0.3">
      <c r="A391" s="119"/>
      <c r="B391" s="97"/>
      <c r="C391" s="94"/>
      <c r="D391" s="95"/>
      <c r="E391" s="96"/>
      <c r="F391" s="74"/>
      <c r="G391" s="74"/>
    </row>
    <row r="392" spans="1:7" s="75" customFormat="1" x14ac:dyDescent="0.3">
      <c r="A392" s="119"/>
      <c r="B392" s="97"/>
      <c r="C392" s="94"/>
      <c r="D392" s="95"/>
      <c r="E392" s="96"/>
      <c r="F392" s="74"/>
      <c r="G392" s="74"/>
    </row>
    <row r="393" spans="1:7" s="75" customFormat="1" x14ac:dyDescent="0.3">
      <c r="A393" s="119"/>
      <c r="B393" s="97"/>
      <c r="C393" s="94"/>
      <c r="D393" s="95"/>
      <c r="E393" s="96"/>
      <c r="F393" s="74"/>
      <c r="G393" s="74"/>
    </row>
    <row r="394" spans="1:7" s="75" customFormat="1" x14ac:dyDescent="0.3">
      <c r="A394" s="119"/>
      <c r="B394" s="97"/>
      <c r="C394" s="94"/>
      <c r="D394" s="95"/>
      <c r="E394" s="96"/>
      <c r="F394" s="74"/>
      <c r="G394" s="74"/>
    </row>
    <row r="395" spans="1:7" s="75" customFormat="1" x14ac:dyDescent="0.3">
      <c r="A395" s="119"/>
      <c r="B395" s="97"/>
      <c r="C395" s="94"/>
      <c r="D395" s="95"/>
      <c r="E395" s="96"/>
      <c r="F395" s="74"/>
      <c r="G395" s="74"/>
    </row>
    <row r="396" spans="1:7" s="75" customFormat="1" x14ac:dyDescent="0.3">
      <c r="A396" s="119"/>
      <c r="B396" s="97"/>
      <c r="C396" s="94"/>
      <c r="D396" s="95"/>
      <c r="E396" s="96"/>
      <c r="F396" s="74"/>
      <c r="G396" s="74"/>
    </row>
    <row r="397" spans="1:7" s="75" customFormat="1" x14ac:dyDescent="0.3">
      <c r="A397" s="119"/>
      <c r="B397" s="97"/>
      <c r="C397" s="94"/>
      <c r="D397" s="95"/>
      <c r="E397" s="96"/>
      <c r="F397" s="74"/>
      <c r="G397" s="74"/>
    </row>
    <row r="398" spans="1:7" s="75" customFormat="1" x14ac:dyDescent="0.3">
      <c r="A398" s="119"/>
      <c r="B398" s="97"/>
      <c r="C398" s="94"/>
      <c r="D398" s="95"/>
      <c r="E398" s="96"/>
      <c r="F398" s="74"/>
      <c r="G398" s="74"/>
    </row>
    <row r="399" spans="1:7" s="75" customFormat="1" x14ac:dyDescent="0.3">
      <c r="A399" s="119"/>
      <c r="B399" s="97"/>
      <c r="C399" s="94"/>
      <c r="D399" s="95"/>
      <c r="E399" s="96"/>
      <c r="F399" s="74"/>
      <c r="G399" s="74"/>
    </row>
    <row r="400" spans="1:7" s="75" customFormat="1" x14ac:dyDescent="0.3">
      <c r="A400" s="119"/>
      <c r="B400" s="97"/>
      <c r="C400" s="94"/>
      <c r="D400" s="95"/>
      <c r="E400" s="96"/>
      <c r="F400" s="74"/>
      <c r="G400" s="74"/>
    </row>
    <row r="401" spans="1:7" s="75" customFormat="1" x14ac:dyDescent="0.3">
      <c r="A401" s="119"/>
      <c r="B401" s="97"/>
      <c r="C401" s="94"/>
      <c r="D401" s="95"/>
      <c r="E401" s="96"/>
      <c r="F401" s="74"/>
      <c r="G401" s="74"/>
    </row>
    <row r="402" spans="1:7" s="75" customFormat="1" x14ac:dyDescent="0.3">
      <c r="A402" s="119"/>
      <c r="B402" s="97"/>
      <c r="C402" s="94"/>
      <c r="D402" s="95"/>
      <c r="E402" s="96"/>
      <c r="F402" s="74"/>
      <c r="G402" s="74"/>
    </row>
    <row r="403" spans="1:7" s="75" customFormat="1" x14ac:dyDescent="0.3">
      <c r="A403" s="119"/>
      <c r="B403" s="97"/>
      <c r="C403" s="94"/>
      <c r="D403" s="95"/>
      <c r="E403" s="96"/>
      <c r="F403" s="74"/>
      <c r="G403" s="74"/>
    </row>
    <row r="404" spans="1:7" s="75" customFormat="1" x14ac:dyDescent="0.3">
      <c r="A404" s="119"/>
      <c r="B404" s="97"/>
      <c r="C404" s="94"/>
      <c r="D404" s="95"/>
      <c r="E404" s="96"/>
      <c r="F404" s="74"/>
      <c r="G404" s="74"/>
    </row>
    <row r="405" spans="1:7" s="75" customFormat="1" x14ac:dyDescent="0.3">
      <c r="A405" s="119"/>
      <c r="B405" s="97"/>
      <c r="C405" s="94"/>
      <c r="D405" s="95"/>
      <c r="E405" s="96"/>
      <c r="F405" s="74"/>
      <c r="G405" s="74"/>
    </row>
    <row r="406" spans="1:7" s="75" customFormat="1" x14ac:dyDescent="0.3">
      <c r="A406" s="119"/>
      <c r="B406" s="97"/>
      <c r="C406" s="94"/>
      <c r="D406" s="95"/>
      <c r="E406" s="96"/>
      <c r="F406" s="74"/>
      <c r="G406" s="74"/>
    </row>
    <row r="407" spans="1:7" s="75" customFormat="1" x14ac:dyDescent="0.3">
      <c r="A407" s="119"/>
      <c r="B407" s="97"/>
      <c r="C407" s="94"/>
      <c r="D407" s="95"/>
      <c r="E407" s="96"/>
      <c r="F407" s="74"/>
      <c r="G407" s="74"/>
    </row>
    <row r="408" spans="1:7" s="75" customFormat="1" x14ac:dyDescent="0.3">
      <c r="A408" s="119"/>
      <c r="B408" s="97"/>
      <c r="C408" s="94"/>
      <c r="D408" s="95"/>
      <c r="E408" s="96"/>
      <c r="F408" s="74"/>
      <c r="G408" s="74"/>
    </row>
    <row r="409" spans="1:7" s="75" customFormat="1" x14ac:dyDescent="0.3">
      <c r="A409" s="119"/>
      <c r="B409" s="97"/>
      <c r="C409" s="94"/>
      <c r="D409" s="95"/>
      <c r="E409" s="96"/>
      <c r="F409" s="74"/>
      <c r="G409" s="74"/>
    </row>
    <row r="410" spans="1:7" s="75" customFormat="1" x14ac:dyDescent="0.3">
      <c r="A410" s="119"/>
      <c r="B410" s="97"/>
      <c r="C410" s="94"/>
      <c r="D410" s="95"/>
      <c r="E410" s="96"/>
      <c r="F410" s="74"/>
      <c r="G410" s="74"/>
    </row>
    <row r="411" spans="1:7" s="75" customFormat="1" x14ac:dyDescent="0.3">
      <c r="A411" s="119"/>
      <c r="B411" s="97"/>
      <c r="C411" s="94"/>
      <c r="D411" s="95"/>
      <c r="E411" s="96"/>
      <c r="F411" s="74"/>
      <c r="G411" s="74"/>
    </row>
    <row r="412" spans="1:7" s="75" customFormat="1" x14ac:dyDescent="0.3">
      <c r="A412" s="119"/>
      <c r="B412" s="97"/>
      <c r="C412" s="94"/>
      <c r="D412" s="95"/>
      <c r="E412" s="96"/>
      <c r="F412" s="74"/>
      <c r="G412" s="74"/>
    </row>
    <row r="413" spans="1:7" s="75" customFormat="1" x14ac:dyDescent="0.3">
      <c r="A413" s="119"/>
      <c r="B413" s="97"/>
      <c r="C413" s="94"/>
      <c r="D413" s="95"/>
      <c r="E413" s="96"/>
      <c r="F413" s="74"/>
      <c r="G413" s="74"/>
    </row>
    <row r="414" spans="1:7" s="75" customFormat="1" x14ac:dyDescent="0.3">
      <c r="A414" s="119"/>
      <c r="B414" s="97"/>
      <c r="C414" s="94"/>
      <c r="D414" s="95"/>
      <c r="E414" s="96"/>
      <c r="F414" s="74"/>
      <c r="G414" s="74"/>
    </row>
    <row r="415" spans="1:7" s="75" customFormat="1" x14ac:dyDescent="0.3">
      <c r="A415" s="119"/>
      <c r="B415" s="97"/>
      <c r="C415" s="94"/>
      <c r="D415" s="95"/>
      <c r="E415" s="96"/>
      <c r="F415" s="74"/>
      <c r="G415" s="74"/>
    </row>
    <row r="416" spans="1:7" s="75" customFormat="1" x14ac:dyDescent="0.3">
      <c r="A416" s="119"/>
      <c r="B416" s="97"/>
      <c r="C416" s="94"/>
      <c r="D416" s="95"/>
      <c r="E416" s="96"/>
      <c r="F416" s="74"/>
      <c r="G416" s="74"/>
    </row>
    <row r="417" spans="1:7" s="75" customFormat="1" x14ac:dyDescent="0.3">
      <c r="A417" s="119"/>
      <c r="B417" s="97"/>
      <c r="C417" s="94"/>
      <c r="D417" s="95"/>
      <c r="E417" s="96"/>
      <c r="F417" s="74"/>
      <c r="G417" s="74"/>
    </row>
    <row r="418" spans="1:7" s="75" customFormat="1" x14ac:dyDescent="0.3">
      <c r="A418" s="119"/>
      <c r="B418" s="97"/>
      <c r="C418" s="94"/>
      <c r="D418" s="95"/>
      <c r="E418" s="96"/>
      <c r="F418" s="74"/>
      <c r="G418" s="74"/>
    </row>
    <row r="419" spans="1:7" s="75" customFormat="1" x14ac:dyDescent="0.3">
      <c r="A419" s="119"/>
      <c r="B419" s="97"/>
      <c r="C419" s="94"/>
      <c r="D419" s="95"/>
      <c r="E419" s="96"/>
      <c r="F419" s="74"/>
      <c r="G419" s="74"/>
    </row>
    <row r="420" spans="1:7" s="75" customFormat="1" x14ac:dyDescent="0.3">
      <c r="A420" s="119"/>
      <c r="B420" s="97"/>
      <c r="C420" s="94"/>
      <c r="D420" s="95"/>
      <c r="E420" s="96"/>
      <c r="F420" s="74"/>
      <c r="G420" s="74"/>
    </row>
    <row r="421" spans="1:7" s="75" customFormat="1" x14ac:dyDescent="0.3">
      <c r="A421" s="119"/>
      <c r="B421" s="97"/>
      <c r="C421" s="94"/>
      <c r="D421" s="95"/>
      <c r="E421" s="96"/>
      <c r="F421" s="74"/>
      <c r="G421" s="74"/>
    </row>
    <row r="422" spans="1:7" s="75" customFormat="1" x14ac:dyDescent="0.3">
      <c r="A422" s="119"/>
      <c r="B422" s="97"/>
      <c r="C422" s="94"/>
      <c r="D422" s="95"/>
      <c r="E422" s="96"/>
      <c r="F422" s="74"/>
      <c r="G422" s="74"/>
    </row>
    <row r="423" spans="1:7" s="75" customFormat="1" x14ac:dyDescent="0.3">
      <c r="A423" s="119"/>
      <c r="B423" s="97"/>
      <c r="C423" s="94"/>
      <c r="D423" s="95"/>
      <c r="E423" s="96"/>
      <c r="F423" s="74"/>
      <c r="G423" s="74"/>
    </row>
    <row r="424" spans="1:7" s="75" customFormat="1" x14ac:dyDescent="0.3">
      <c r="A424" s="119"/>
      <c r="B424" s="97"/>
      <c r="C424" s="94"/>
      <c r="D424" s="95"/>
      <c r="E424" s="96"/>
      <c r="F424" s="74"/>
      <c r="G424" s="74"/>
    </row>
    <row r="425" spans="1:7" s="75" customFormat="1" x14ac:dyDescent="0.3">
      <c r="A425" s="119"/>
      <c r="B425" s="97"/>
      <c r="C425" s="94"/>
      <c r="D425" s="95"/>
      <c r="E425" s="96"/>
      <c r="F425" s="74"/>
      <c r="G425" s="74"/>
    </row>
    <row r="426" spans="1:7" s="75" customFormat="1" x14ac:dyDescent="0.3">
      <c r="A426" s="119"/>
      <c r="B426" s="97"/>
      <c r="C426" s="94"/>
      <c r="D426" s="95"/>
      <c r="E426" s="96"/>
      <c r="F426" s="74"/>
      <c r="G426" s="74"/>
    </row>
    <row r="427" spans="1:7" s="75" customFormat="1" x14ac:dyDescent="0.3">
      <c r="A427" s="119"/>
      <c r="B427" s="97"/>
      <c r="C427" s="94"/>
      <c r="D427" s="95"/>
      <c r="E427" s="96"/>
      <c r="F427" s="74"/>
      <c r="G427" s="74"/>
    </row>
    <row r="428" spans="1:7" s="75" customFormat="1" x14ac:dyDescent="0.3">
      <c r="A428" s="119"/>
      <c r="B428" s="97"/>
      <c r="C428" s="94"/>
      <c r="D428" s="95"/>
      <c r="E428" s="96"/>
      <c r="F428" s="74"/>
      <c r="G428" s="74"/>
    </row>
    <row r="429" spans="1:7" s="75" customFormat="1" x14ac:dyDescent="0.3">
      <c r="A429" s="119"/>
      <c r="B429" s="97"/>
      <c r="C429" s="94"/>
      <c r="D429" s="95"/>
      <c r="E429" s="96"/>
      <c r="F429" s="74"/>
      <c r="G429" s="74"/>
    </row>
    <row r="430" spans="1:7" s="75" customFormat="1" x14ac:dyDescent="0.3">
      <c r="A430" s="119"/>
      <c r="B430" s="97"/>
      <c r="C430" s="94"/>
      <c r="D430" s="95"/>
      <c r="E430" s="96"/>
      <c r="F430" s="74"/>
      <c r="G430" s="74"/>
    </row>
    <row r="431" spans="1:7" s="75" customFormat="1" x14ac:dyDescent="0.3">
      <c r="A431" s="119"/>
      <c r="B431" s="97"/>
      <c r="C431" s="94"/>
      <c r="D431" s="95"/>
      <c r="E431" s="96"/>
      <c r="F431" s="74"/>
      <c r="G431" s="74"/>
    </row>
    <row r="432" spans="1:7" s="75" customFormat="1" x14ac:dyDescent="0.3">
      <c r="A432" s="119"/>
      <c r="B432" s="97"/>
      <c r="C432" s="94"/>
      <c r="D432" s="95"/>
      <c r="E432" s="96"/>
      <c r="F432" s="74"/>
      <c r="G432" s="74"/>
    </row>
    <row r="433" spans="1:7" s="75" customFormat="1" x14ac:dyDescent="0.3">
      <c r="A433" s="119"/>
      <c r="B433" s="97"/>
      <c r="C433" s="94"/>
      <c r="D433" s="95"/>
      <c r="E433" s="96"/>
      <c r="F433" s="74"/>
      <c r="G433" s="74"/>
    </row>
    <row r="434" spans="1:7" s="75" customFormat="1" x14ac:dyDescent="0.3">
      <c r="A434" s="119"/>
      <c r="B434" s="97"/>
      <c r="C434" s="94"/>
      <c r="D434" s="95"/>
      <c r="E434" s="96"/>
      <c r="F434" s="74"/>
      <c r="G434" s="74"/>
    </row>
    <row r="435" spans="1:7" s="75" customFormat="1" x14ac:dyDescent="0.3">
      <c r="A435" s="119"/>
      <c r="B435" s="97"/>
      <c r="C435" s="94"/>
      <c r="D435" s="95"/>
      <c r="E435" s="96"/>
      <c r="F435" s="74"/>
      <c r="G435" s="74"/>
    </row>
    <row r="436" spans="1:7" s="75" customFormat="1" x14ac:dyDescent="0.3">
      <c r="A436" s="119"/>
      <c r="B436" s="97"/>
      <c r="C436" s="94"/>
      <c r="D436" s="95"/>
      <c r="E436" s="96"/>
      <c r="F436" s="74"/>
      <c r="G436" s="74"/>
    </row>
    <row r="437" spans="1:7" s="75" customFormat="1" x14ac:dyDescent="0.3">
      <c r="A437" s="119"/>
      <c r="B437" s="97"/>
      <c r="C437" s="94"/>
      <c r="D437" s="95"/>
      <c r="E437" s="96"/>
      <c r="F437" s="74"/>
      <c r="G437" s="74"/>
    </row>
    <row r="438" spans="1:7" s="75" customFormat="1" x14ac:dyDescent="0.3">
      <c r="A438" s="119"/>
      <c r="B438" s="97"/>
      <c r="C438" s="94"/>
      <c r="D438" s="95"/>
      <c r="E438" s="96"/>
      <c r="F438" s="74"/>
      <c r="G438" s="74"/>
    </row>
    <row r="439" spans="1:7" s="75" customFormat="1" x14ac:dyDescent="0.3">
      <c r="A439" s="119"/>
      <c r="B439" s="97"/>
      <c r="C439" s="94"/>
      <c r="D439" s="95"/>
      <c r="E439" s="96"/>
      <c r="F439" s="74"/>
      <c r="G439" s="74"/>
    </row>
    <row r="440" spans="1:7" s="75" customFormat="1" x14ac:dyDescent="0.3">
      <c r="A440" s="119"/>
      <c r="B440" s="97"/>
      <c r="C440" s="94"/>
      <c r="D440" s="95"/>
      <c r="E440" s="96"/>
      <c r="F440" s="74"/>
      <c r="G440" s="74"/>
    </row>
    <row r="441" spans="1:7" s="75" customFormat="1" x14ac:dyDescent="0.3">
      <c r="A441" s="119"/>
      <c r="B441" s="97"/>
      <c r="C441" s="94"/>
      <c r="D441" s="95"/>
      <c r="E441" s="96"/>
      <c r="F441" s="74"/>
      <c r="G441" s="74"/>
    </row>
    <row r="442" spans="1:7" s="75" customFormat="1" x14ac:dyDescent="0.3">
      <c r="A442" s="119"/>
      <c r="B442" s="97"/>
      <c r="C442" s="94"/>
      <c r="D442" s="95"/>
      <c r="E442" s="96"/>
      <c r="F442" s="74"/>
      <c r="G442" s="74"/>
    </row>
    <row r="443" spans="1:7" s="75" customFormat="1" x14ac:dyDescent="0.3">
      <c r="A443" s="119"/>
      <c r="B443" s="97"/>
      <c r="C443" s="94"/>
      <c r="D443" s="95"/>
      <c r="E443" s="96"/>
      <c r="F443" s="74"/>
      <c r="G443" s="74"/>
    </row>
    <row r="444" spans="1:7" s="75" customFormat="1" x14ac:dyDescent="0.3">
      <c r="A444" s="119"/>
      <c r="B444" s="97"/>
      <c r="C444" s="94"/>
      <c r="D444" s="95"/>
      <c r="E444" s="96"/>
      <c r="F444" s="74"/>
      <c r="G444" s="74"/>
    </row>
    <row r="445" spans="1:7" s="75" customFormat="1" x14ac:dyDescent="0.3">
      <c r="A445" s="119"/>
      <c r="B445" s="97"/>
      <c r="C445" s="94"/>
      <c r="D445" s="95"/>
      <c r="E445" s="96"/>
      <c r="F445" s="74"/>
      <c r="G445" s="74"/>
    </row>
    <row r="446" spans="1:7" s="75" customFormat="1" x14ac:dyDescent="0.3">
      <c r="A446" s="119"/>
      <c r="B446" s="97"/>
      <c r="C446" s="94"/>
      <c r="D446" s="95"/>
      <c r="E446" s="96"/>
      <c r="F446" s="74"/>
      <c r="G446" s="74"/>
    </row>
    <row r="447" spans="1:7" s="75" customFormat="1" x14ac:dyDescent="0.3">
      <c r="A447" s="119"/>
      <c r="B447" s="97"/>
      <c r="C447" s="94"/>
      <c r="D447" s="95"/>
      <c r="E447" s="96"/>
      <c r="F447" s="74"/>
      <c r="G447" s="74"/>
    </row>
    <row r="448" spans="1:7" s="75" customFormat="1" x14ac:dyDescent="0.3">
      <c r="A448" s="119"/>
      <c r="B448" s="97"/>
      <c r="C448" s="94"/>
      <c r="D448" s="95"/>
      <c r="E448" s="96"/>
      <c r="F448" s="74"/>
      <c r="G448" s="74"/>
    </row>
    <row r="449" spans="1:7" s="75" customFormat="1" x14ac:dyDescent="0.3">
      <c r="A449" s="119"/>
      <c r="B449" s="97"/>
      <c r="C449" s="94"/>
      <c r="D449" s="95"/>
      <c r="E449" s="96"/>
      <c r="F449" s="74"/>
      <c r="G449" s="74"/>
    </row>
    <row r="450" spans="1:7" s="75" customFormat="1" x14ac:dyDescent="0.3">
      <c r="A450" s="119"/>
      <c r="B450" s="97"/>
      <c r="C450" s="94"/>
      <c r="D450" s="95"/>
      <c r="E450" s="96"/>
      <c r="F450" s="74"/>
      <c r="G450" s="74"/>
    </row>
    <row r="451" spans="1:7" s="75" customFormat="1" x14ac:dyDescent="0.3">
      <c r="A451" s="119"/>
      <c r="B451" s="97"/>
      <c r="C451" s="94"/>
      <c r="D451" s="95"/>
      <c r="E451" s="96"/>
      <c r="F451" s="74"/>
      <c r="G451" s="74"/>
    </row>
    <row r="452" spans="1:7" s="75" customFormat="1" x14ac:dyDescent="0.3">
      <c r="A452" s="119"/>
      <c r="B452" s="97"/>
      <c r="C452" s="94"/>
      <c r="D452" s="95"/>
      <c r="E452" s="96"/>
      <c r="F452" s="74"/>
      <c r="G452" s="74"/>
    </row>
    <row r="453" spans="1:7" s="75" customFormat="1" x14ac:dyDescent="0.3">
      <c r="A453" s="119"/>
      <c r="B453" s="97"/>
      <c r="C453" s="94"/>
      <c r="D453" s="95"/>
      <c r="E453" s="96"/>
      <c r="F453" s="74"/>
      <c r="G453" s="74"/>
    </row>
    <row r="454" spans="1:7" s="75" customFormat="1" x14ac:dyDescent="0.3">
      <c r="A454" s="119"/>
      <c r="B454" s="97"/>
      <c r="C454" s="94"/>
      <c r="D454" s="95"/>
      <c r="E454" s="96"/>
      <c r="F454" s="74"/>
      <c r="G454" s="74"/>
    </row>
    <row r="455" spans="1:7" s="75" customFormat="1" x14ac:dyDescent="0.3">
      <c r="A455" s="119"/>
      <c r="B455" s="97"/>
      <c r="C455" s="94"/>
      <c r="D455" s="95"/>
      <c r="E455" s="96"/>
      <c r="F455" s="74"/>
      <c r="G455" s="74"/>
    </row>
    <row r="456" spans="1:7" s="75" customFormat="1" x14ac:dyDescent="0.3">
      <c r="A456" s="119"/>
      <c r="B456" s="97"/>
      <c r="C456" s="94"/>
      <c r="D456" s="95"/>
      <c r="E456" s="96"/>
      <c r="F456" s="74"/>
      <c r="G456" s="74"/>
    </row>
    <row r="457" spans="1:7" s="75" customFormat="1" x14ac:dyDescent="0.3">
      <c r="A457" s="119"/>
      <c r="B457" s="97"/>
      <c r="C457" s="94"/>
      <c r="D457" s="95"/>
      <c r="E457" s="96"/>
      <c r="F457" s="74"/>
      <c r="G457" s="74"/>
    </row>
    <row r="458" spans="1:7" s="75" customFormat="1" x14ac:dyDescent="0.3">
      <c r="A458" s="119"/>
      <c r="B458" s="97"/>
      <c r="C458" s="94"/>
      <c r="D458" s="95"/>
      <c r="E458" s="96"/>
      <c r="F458" s="74"/>
      <c r="G458" s="74"/>
    </row>
    <row r="459" spans="1:7" s="75" customFormat="1" x14ac:dyDescent="0.3">
      <c r="A459" s="119"/>
      <c r="B459" s="97"/>
      <c r="C459" s="94"/>
      <c r="D459" s="95"/>
      <c r="E459" s="96"/>
      <c r="F459" s="74"/>
      <c r="G459" s="74"/>
    </row>
    <row r="460" spans="1:7" s="75" customFormat="1" x14ac:dyDescent="0.3">
      <c r="A460" s="119"/>
      <c r="B460" s="97"/>
      <c r="C460" s="94"/>
      <c r="D460" s="95"/>
      <c r="E460" s="96"/>
      <c r="F460" s="74"/>
      <c r="G460" s="74"/>
    </row>
    <row r="461" spans="1:7" s="75" customFormat="1" x14ac:dyDescent="0.3">
      <c r="A461" s="119"/>
      <c r="B461" s="97"/>
      <c r="C461" s="94"/>
      <c r="D461" s="95"/>
      <c r="E461" s="96"/>
      <c r="F461" s="74"/>
      <c r="G461" s="74"/>
    </row>
    <row r="462" spans="1:7" s="75" customFormat="1" x14ac:dyDescent="0.3">
      <c r="A462" s="119"/>
      <c r="B462" s="97"/>
      <c r="C462" s="94"/>
      <c r="D462" s="95"/>
      <c r="E462" s="96"/>
      <c r="F462" s="74"/>
      <c r="G462" s="74"/>
    </row>
    <row r="463" spans="1:7" s="75" customFormat="1" x14ac:dyDescent="0.3">
      <c r="A463" s="119"/>
      <c r="B463" s="97"/>
      <c r="C463" s="94"/>
      <c r="D463" s="95"/>
      <c r="E463" s="96"/>
      <c r="F463" s="74"/>
      <c r="G463" s="74"/>
    </row>
    <row r="464" spans="1:7" s="75" customFormat="1" x14ac:dyDescent="0.3">
      <c r="A464" s="119"/>
      <c r="B464" s="97"/>
      <c r="C464" s="94"/>
      <c r="D464" s="95"/>
      <c r="E464" s="96"/>
      <c r="F464" s="74"/>
      <c r="G464" s="74"/>
    </row>
    <row r="465" spans="1:7" s="75" customFormat="1" x14ac:dyDescent="0.3">
      <c r="A465" s="119"/>
      <c r="B465" s="97"/>
      <c r="C465" s="94"/>
      <c r="D465" s="95"/>
      <c r="E465" s="96"/>
      <c r="F465" s="74"/>
      <c r="G465" s="74"/>
    </row>
    <row r="466" spans="1:7" s="75" customFormat="1" x14ac:dyDescent="0.3">
      <c r="A466" s="119"/>
      <c r="B466" s="97"/>
      <c r="C466" s="94"/>
      <c r="D466" s="95"/>
      <c r="E466" s="96"/>
      <c r="F466" s="74"/>
      <c r="G466" s="74"/>
    </row>
    <row r="467" spans="1:7" s="75" customFormat="1" x14ac:dyDescent="0.3">
      <c r="A467" s="119"/>
      <c r="B467" s="97"/>
      <c r="C467" s="94"/>
      <c r="D467" s="95"/>
      <c r="E467" s="96"/>
      <c r="F467" s="74"/>
      <c r="G467" s="74"/>
    </row>
    <row r="468" spans="1:7" s="75" customFormat="1" x14ac:dyDescent="0.3">
      <c r="A468" s="119"/>
      <c r="B468" s="97"/>
      <c r="C468" s="94"/>
      <c r="D468" s="95"/>
      <c r="E468" s="96"/>
      <c r="F468" s="74"/>
      <c r="G468" s="74"/>
    </row>
    <row r="469" spans="1:7" s="75" customFormat="1" x14ac:dyDescent="0.3">
      <c r="A469" s="119"/>
      <c r="B469" s="97"/>
      <c r="C469" s="94"/>
      <c r="D469" s="95"/>
      <c r="E469" s="96"/>
      <c r="F469" s="74"/>
      <c r="G469" s="74"/>
    </row>
    <row r="470" spans="1:7" s="75" customFormat="1" x14ac:dyDescent="0.3">
      <c r="A470" s="119"/>
      <c r="B470" s="97"/>
      <c r="C470" s="94"/>
      <c r="D470" s="95"/>
      <c r="E470" s="96"/>
      <c r="F470" s="74"/>
      <c r="G470" s="74"/>
    </row>
    <row r="471" spans="1:7" s="75" customFormat="1" x14ac:dyDescent="0.3">
      <c r="A471" s="119"/>
      <c r="B471" s="97"/>
      <c r="C471" s="94"/>
      <c r="D471" s="95"/>
      <c r="E471" s="96"/>
      <c r="F471" s="74"/>
      <c r="G471" s="74"/>
    </row>
    <row r="472" spans="1:7" s="75" customFormat="1" x14ac:dyDescent="0.3">
      <c r="A472" s="119"/>
      <c r="B472" s="97"/>
      <c r="C472" s="94"/>
      <c r="D472" s="95"/>
      <c r="E472" s="96"/>
      <c r="F472" s="74"/>
      <c r="G472" s="74"/>
    </row>
    <row r="473" spans="1:7" s="75" customFormat="1" x14ac:dyDescent="0.3">
      <c r="A473" s="119"/>
      <c r="B473" s="97"/>
      <c r="C473" s="94"/>
      <c r="D473" s="95"/>
      <c r="E473" s="96"/>
      <c r="F473" s="74"/>
      <c r="G473" s="74"/>
    </row>
    <row r="474" spans="1:7" s="75" customFormat="1" x14ac:dyDescent="0.3">
      <c r="A474" s="119"/>
      <c r="B474" s="97"/>
      <c r="C474" s="94"/>
      <c r="D474" s="95"/>
      <c r="E474" s="96"/>
      <c r="F474" s="74"/>
      <c r="G474" s="74"/>
    </row>
    <row r="475" spans="1:7" s="75" customFormat="1" x14ac:dyDescent="0.3">
      <c r="A475" s="119"/>
      <c r="B475" s="97"/>
      <c r="C475" s="94"/>
      <c r="D475" s="95"/>
      <c r="E475" s="96"/>
      <c r="F475" s="74"/>
      <c r="G475" s="74"/>
    </row>
    <row r="476" spans="1:7" s="75" customFormat="1" x14ac:dyDescent="0.3">
      <c r="A476" s="119"/>
      <c r="B476" s="97"/>
      <c r="C476" s="94"/>
      <c r="D476" s="95"/>
      <c r="E476" s="96"/>
      <c r="F476" s="74"/>
      <c r="G476" s="74"/>
    </row>
    <row r="477" spans="1:7" s="75" customFormat="1" x14ac:dyDescent="0.3">
      <c r="A477" s="119"/>
      <c r="B477" s="97"/>
      <c r="C477" s="94"/>
      <c r="D477" s="95"/>
      <c r="E477" s="96"/>
      <c r="F477" s="74"/>
      <c r="G477" s="74"/>
    </row>
    <row r="478" spans="1:7" s="75" customFormat="1" x14ac:dyDescent="0.3">
      <c r="A478" s="119"/>
      <c r="B478" s="97"/>
      <c r="C478" s="94"/>
      <c r="D478" s="95"/>
      <c r="E478" s="96"/>
      <c r="F478" s="74"/>
      <c r="G478" s="74"/>
    </row>
    <row r="479" spans="1:7" s="75" customFormat="1" x14ac:dyDescent="0.3">
      <c r="A479" s="119"/>
      <c r="B479" s="97"/>
      <c r="C479" s="94"/>
      <c r="D479" s="95"/>
      <c r="E479" s="96"/>
      <c r="F479" s="74"/>
      <c r="G479" s="74"/>
    </row>
    <row r="480" spans="1:7" s="75" customFormat="1" x14ac:dyDescent="0.3">
      <c r="A480" s="119"/>
      <c r="B480" s="97"/>
      <c r="C480" s="94"/>
      <c r="D480" s="95"/>
      <c r="E480" s="96"/>
      <c r="F480" s="74"/>
      <c r="G480" s="74"/>
    </row>
    <row r="481" spans="1:7" s="75" customFormat="1" x14ac:dyDescent="0.3">
      <c r="A481" s="119"/>
      <c r="B481" s="97"/>
      <c r="C481" s="94"/>
      <c r="D481" s="95"/>
      <c r="E481" s="96"/>
      <c r="F481" s="74"/>
      <c r="G481" s="74"/>
    </row>
    <row r="482" spans="1:7" s="75" customFormat="1" x14ac:dyDescent="0.3">
      <c r="A482" s="119"/>
      <c r="B482" s="97"/>
      <c r="C482" s="94"/>
      <c r="D482" s="95"/>
      <c r="E482" s="96"/>
      <c r="F482" s="74"/>
      <c r="G482" s="74"/>
    </row>
    <row r="483" spans="1:7" s="75" customFormat="1" x14ac:dyDescent="0.3">
      <c r="A483" s="119"/>
      <c r="B483" s="97"/>
      <c r="C483" s="94"/>
      <c r="D483" s="95"/>
      <c r="E483" s="96"/>
      <c r="F483" s="74"/>
      <c r="G483" s="74"/>
    </row>
    <row r="484" spans="1:7" s="75" customFormat="1" x14ac:dyDescent="0.3">
      <c r="A484" s="119"/>
      <c r="B484" s="97"/>
      <c r="C484" s="94"/>
      <c r="D484" s="95"/>
      <c r="E484" s="96"/>
      <c r="F484" s="74"/>
      <c r="G484" s="74"/>
    </row>
    <row r="485" spans="1:7" s="75" customFormat="1" x14ac:dyDescent="0.3">
      <c r="A485" s="119"/>
      <c r="B485" s="97"/>
      <c r="C485" s="94"/>
      <c r="D485" s="95"/>
      <c r="E485" s="96"/>
      <c r="F485" s="74"/>
      <c r="G485" s="74"/>
    </row>
    <row r="486" spans="1:7" s="75" customFormat="1" x14ac:dyDescent="0.3">
      <c r="A486" s="119"/>
      <c r="B486" s="97"/>
      <c r="C486" s="94"/>
      <c r="D486" s="95"/>
      <c r="E486" s="96"/>
      <c r="F486" s="74"/>
      <c r="G486" s="74"/>
    </row>
    <row r="487" spans="1:7" s="75" customFormat="1" x14ac:dyDescent="0.3">
      <c r="A487" s="119"/>
      <c r="B487" s="97"/>
      <c r="C487" s="94"/>
      <c r="D487" s="95"/>
      <c r="E487" s="96"/>
      <c r="F487" s="74"/>
      <c r="G487" s="74"/>
    </row>
    <row r="488" spans="1:7" s="75" customFormat="1" x14ac:dyDescent="0.3">
      <c r="A488" s="119"/>
      <c r="B488" s="97"/>
      <c r="C488" s="94"/>
      <c r="D488" s="95"/>
      <c r="E488" s="96"/>
      <c r="F488" s="74"/>
      <c r="G488" s="74"/>
    </row>
    <row r="489" spans="1:7" s="75" customFormat="1" x14ac:dyDescent="0.3">
      <c r="A489" s="119"/>
      <c r="B489" s="97"/>
      <c r="C489" s="94"/>
      <c r="D489" s="95"/>
      <c r="E489" s="96"/>
      <c r="F489" s="74"/>
      <c r="G489" s="74"/>
    </row>
    <row r="490" spans="1:7" s="75" customFormat="1" x14ac:dyDescent="0.3">
      <c r="A490" s="119"/>
      <c r="B490" s="97"/>
      <c r="C490" s="94"/>
      <c r="D490" s="95"/>
      <c r="E490" s="96"/>
      <c r="F490" s="74"/>
      <c r="G490" s="74"/>
    </row>
    <row r="491" spans="1:7" s="75" customFormat="1" x14ac:dyDescent="0.3">
      <c r="A491" s="119"/>
      <c r="B491" s="97"/>
      <c r="C491" s="94"/>
      <c r="D491" s="95"/>
      <c r="E491" s="96"/>
      <c r="F491" s="74"/>
      <c r="G491" s="74"/>
    </row>
    <row r="492" spans="1:7" s="75" customFormat="1" x14ac:dyDescent="0.3">
      <c r="A492" s="119"/>
      <c r="B492" s="97"/>
      <c r="C492" s="94"/>
      <c r="D492" s="95"/>
      <c r="E492" s="96"/>
      <c r="F492" s="74"/>
      <c r="G492" s="74"/>
    </row>
    <row r="493" spans="1:7" s="75" customFormat="1" x14ac:dyDescent="0.3">
      <c r="A493" s="119"/>
      <c r="B493" s="97"/>
      <c r="C493" s="94"/>
      <c r="D493" s="95"/>
      <c r="E493" s="96"/>
      <c r="F493" s="74"/>
      <c r="G493" s="74"/>
    </row>
    <row r="494" spans="1:7" s="75" customFormat="1" x14ac:dyDescent="0.3">
      <c r="A494" s="119"/>
      <c r="B494" s="97"/>
      <c r="C494" s="94"/>
      <c r="D494" s="95"/>
      <c r="E494" s="96"/>
      <c r="F494" s="74"/>
      <c r="G494" s="74"/>
    </row>
    <row r="495" spans="1:7" s="75" customFormat="1" x14ac:dyDescent="0.3">
      <c r="A495" s="119"/>
      <c r="B495" s="97"/>
      <c r="C495" s="94"/>
      <c r="D495" s="95"/>
      <c r="E495" s="96"/>
      <c r="F495" s="74"/>
      <c r="G495" s="74"/>
    </row>
    <row r="496" spans="1:7" s="75" customFormat="1" x14ac:dyDescent="0.3">
      <c r="A496" s="119"/>
      <c r="B496" s="97"/>
      <c r="C496" s="94"/>
      <c r="D496" s="95"/>
      <c r="E496" s="96"/>
      <c r="F496" s="74"/>
      <c r="G496" s="74"/>
    </row>
    <row r="497" spans="1:7" s="75" customFormat="1" x14ac:dyDescent="0.3">
      <c r="A497" s="119"/>
      <c r="B497" s="97"/>
      <c r="C497" s="94"/>
      <c r="D497" s="95"/>
      <c r="E497" s="96"/>
      <c r="F497" s="74"/>
      <c r="G497" s="74"/>
    </row>
    <row r="498" spans="1:7" s="75" customFormat="1" x14ac:dyDescent="0.3">
      <c r="A498" s="119"/>
      <c r="B498" s="97"/>
      <c r="C498" s="94"/>
      <c r="D498" s="95"/>
      <c r="E498" s="96"/>
      <c r="F498" s="74"/>
      <c r="G498" s="74"/>
    </row>
    <row r="499" spans="1:7" s="75" customFormat="1" x14ac:dyDescent="0.3">
      <c r="A499" s="119"/>
      <c r="B499" s="97"/>
      <c r="C499" s="94"/>
      <c r="D499" s="95"/>
      <c r="E499" s="96"/>
      <c r="F499" s="74"/>
      <c r="G499" s="74"/>
    </row>
    <row r="500" spans="1:7" s="75" customFormat="1" x14ac:dyDescent="0.3">
      <c r="A500" s="119"/>
      <c r="B500" s="97"/>
      <c r="C500" s="94"/>
      <c r="D500" s="95"/>
      <c r="E500" s="96"/>
      <c r="F500" s="74"/>
      <c r="G500" s="74"/>
    </row>
    <row r="501" spans="1:7" s="75" customFormat="1" x14ac:dyDescent="0.3">
      <c r="A501" s="119"/>
      <c r="B501" s="97"/>
      <c r="C501" s="94"/>
      <c r="D501" s="95"/>
      <c r="E501" s="96"/>
      <c r="F501" s="74"/>
      <c r="G501" s="74"/>
    </row>
    <row r="502" spans="1:7" s="75" customFormat="1" x14ac:dyDescent="0.3">
      <c r="A502" s="119"/>
      <c r="B502" s="97"/>
      <c r="C502" s="94"/>
      <c r="D502" s="95"/>
      <c r="E502" s="96"/>
      <c r="F502" s="74"/>
      <c r="G502" s="74"/>
    </row>
    <row r="503" spans="1:7" s="75" customFormat="1" x14ac:dyDescent="0.3">
      <c r="A503" s="119"/>
      <c r="B503" s="97"/>
      <c r="C503" s="94"/>
      <c r="D503" s="95"/>
      <c r="E503" s="96"/>
      <c r="F503" s="74"/>
      <c r="G503" s="74"/>
    </row>
    <row r="504" spans="1:7" s="75" customFormat="1" x14ac:dyDescent="0.3">
      <c r="A504" s="119"/>
      <c r="B504" s="97"/>
      <c r="C504" s="94"/>
      <c r="D504" s="95"/>
      <c r="E504" s="96"/>
      <c r="F504" s="74"/>
      <c r="G504" s="74"/>
    </row>
    <row r="505" spans="1:7" s="75" customFormat="1" x14ac:dyDescent="0.3">
      <c r="A505" s="119"/>
      <c r="B505" s="97"/>
      <c r="C505" s="94"/>
      <c r="D505" s="95"/>
      <c r="E505" s="96"/>
      <c r="F505" s="74"/>
      <c r="G505" s="74"/>
    </row>
    <row r="506" spans="1:7" s="75" customFormat="1" x14ac:dyDescent="0.3">
      <c r="A506" s="119"/>
      <c r="B506" s="97"/>
      <c r="C506" s="94"/>
      <c r="D506" s="95"/>
      <c r="E506" s="96"/>
      <c r="F506" s="74"/>
      <c r="G506" s="74"/>
    </row>
    <row r="507" spans="1:7" s="75" customFormat="1" x14ac:dyDescent="0.3">
      <c r="A507" s="119"/>
      <c r="B507" s="97"/>
      <c r="C507" s="94"/>
      <c r="D507" s="95"/>
      <c r="E507" s="96"/>
      <c r="F507" s="74"/>
      <c r="G507" s="74"/>
    </row>
    <row r="508" spans="1:7" s="75" customFormat="1" x14ac:dyDescent="0.3">
      <c r="A508" s="119"/>
      <c r="B508" s="97"/>
      <c r="C508" s="94"/>
      <c r="D508" s="95"/>
      <c r="E508" s="96"/>
      <c r="F508" s="74"/>
      <c r="G508" s="74"/>
    </row>
    <row r="509" spans="1:7" s="75" customFormat="1" x14ac:dyDescent="0.3">
      <c r="A509" s="119"/>
      <c r="B509" s="97"/>
      <c r="C509" s="94"/>
      <c r="D509" s="95"/>
      <c r="E509" s="96"/>
      <c r="F509" s="74"/>
      <c r="G509" s="74"/>
    </row>
    <row r="510" spans="1:7" s="75" customFormat="1" x14ac:dyDescent="0.3">
      <c r="A510" s="119"/>
      <c r="B510" s="97"/>
      <c r="C510" s="94"/>
      <c r="D510" s="95"/>
      <c r="E510" s="96"/>
      <c r="F510" s="74"/>
      <c r="G510" s="74"/>
    </row>
    <row r="511" spans="1:7" s="75" customFormat="1" x14ac:dyDescent="0.3">
      <c r="A511" s="119"/>
      <c r="B511" s="97"/>
      <c r="C511" s="94"/>
      <c r="D511" s="95"/>
      <c r="E511" s="96"/>
      <c r="F511" s="74"/>
      <c r="G511" s="74"/>
    </row>
    <row r="512" spans="1:7" s="75" customFormat="1" x14ac:dyDescent="0.3">
      <c r="A512" s="119"/>
      <c r="B512" s="97"/>
      <c r="C512" s="94"/>
      <c r="D512" s="95"/>
      <c r="E512" s="96"/>
      <c r="F512" s="74"/>
      <c r="G512" s="74"/>
    </row>
    <row r="513" spans="1:7" s="75" customFormat="1" x14ac:dyDescent="0.3">
      <c r="A513" s="119"/>
      <c r="B513" s="97"/>
      <c r="C513" s="94"/>
      <c r="D513" s="95"/>
      <c r="E513" s="96"/>
      <c r="F513" s="74"/>
      <c r="G513" s="74"/>
    </row>
    <row r="514" spans="1:7" s="75" customFormat="1" x14ac:dyDescent="0.3">
      <c r="A514" s="119"/>
      <c r="B514" s="97"/>
      <c r="C514" s="94"/>
      <c r="D514" s="95"/>
      <c r="E514" s="96"/>
      <c r="F514" s="74"/>
      <c r="G514" s="74"/>
    </row>
    <row r="515" spans="1:7" s="75" customFormat="1" x14ac:dyDescent="0.3">
      <c r="A515" s="119"/>
      <c r="B515" s="97"/>
      <c r="C515" s="94"/>
      <c r="D515" s="95"/>
      <c r="E515" s="96"/>
      <c r="F515" s="74"/>
      <c r="G515" s="74"/>
    </row>
    <row r="516" spans="1:7" s="75" customFormat="1" x14ac:dyDescent="0.3">
      <c r="A516" s="119"/>
      <c r="B516" s="97"/>
      <c r="C516" s="94"/>
      <c r="D516" s="95"/>
      <c r="E516" s="96"/>
      <c r="F516" s="74"/>
      <c r="G516" s="74"/>
    </row>
    <row r="517" spans="1:7" s="75" customFormat="1" x14ac:dyDescent="0.3">
      <c r="A517" s="119"/>
      <c r="B517" s="97"/>
      <c r="C517" s="94"/>
      <c r="D517" s="95"/>
      <c r="E517" s="96"/>
      <c r="F517" s="74"/>
      <c r="G517" s="74"/>
    </row>
    <row r="518" spans="1:7" s="75" customFormat="1" x14ac:dyDescent="0.3">
      <c r="A518" s="119"/>
      <c r="B518" s="97"/>
      <c r="C518" s="94"/>
      <c r="D518" s="95"/>
      <c r="E518" s="96"/>
      <c r="F518" s="74"/>
      <c r="G518" s="74"/>
    </row>
    <row r="519" spans="1:7" s="75" customFormat="1" x14ac:dyDescent="0.3">
      <c r="A519" s="119"/>
      <c r="B519" s="97"/>
      <c r="C519" s="94"/>
      <c r="D519" s="95"/>
      <c r="E519" s="96"/>
      <c r="F519" s="74"/>
      <c r="G519" s="74"/>
    </row>
    <row r="520" spans="1:7" s="75" customFormat="1" x14ac:dyDescent="0.3">
      <c r="A520" s="119"/>
      <c r="B520" s="97"/>
      <c r="C520" s="94"/>
      <c r="D520" s="95"/>
      <c r="E520" s="96"/>
      <c r="F520" s="74"/>
      <c r="G520" s="74"/>
    </row>
    <row r="521" spans="1:7" s="75" customFormat="1" x14ac:dyDescent="0.3">
      <c r="A521" s="119"/>
      <c r="B521" s="97"/>
      <c r="C521" s="94"/>
      <c r="D521" s="95"/>
      <c r="E521" s="96"/>
      <c r="F521" s="74"/>
      <c r="G521" s="74"/>
    </row>
    <row r="522" spans="1:7" s="75" customFormat="1" x14ac:dyDescent="0.3">
      <c r="A522" s="119"/>
      <c r="B522" s="97"/>
      <c r="C522" s="94"/>
      <c r="D522" s="95"/>
      <c r="E522" s="96"/>
      <c r="F522" s="74"/>
      <c r="G522" s="74"/>
    </row>
    <row r="523" spans="1:7" s="75" customFormat="1" x14ac:dyDescent="0.3">
      <c r="A523" s="119"/>
      <c r="B523" s="97"/>
      <c r="C523" s="94"/>
      <c r="D523" s="95"/>
      <c r="E523" s="96"/>
      <c r="F523" s="74"/>
      <c r="G523" s="74"/>
    </row>
    <row r="524" spans="1:7" s="75" customFormat="1" x14ac:dyDescent="0.3">
      <c r="A524" s="119"/>
      <c r="B524" s="97"/>
      <c r="C524" s="94"/>
      <c r="D524" s="95"/>
      <c r="E524" s="96"/>
      <c r="F524" s="74"/>
      <c r="G524" s="74"/>
    </row>
    <row r="525" spans="1:7" s="75" customFormat="1" x14ac:dyDescent="0.3">
      <c r="A525" s="119"/>
      <c r="B525" s="97"/>
      <c r="C525" s="94"/>
      <c r="D525" s="95"/>
      <c r="E525" s="96"/>
      <c r="F525" s="74"/>
      <c r="G525" s="74"/>
    </row>
    <row r="526" spans="1:7" s="75" customFormat="1" x14ac:dyDescent="0.3">
      <c r="A526" s="119"/>
      <c r="B526" s="97"/>
      <c r="C526" s="94"/>
      <c r="D526" s="95"/>
      <c r="E526" s="96"/>
      <c r="F526" s="74"/>
      <c r="G526" s="74"/>
    </row>
    <row r="527" spans="1:7" s="75" customFormat="1" x14ac:dyDescent="0.3">
      <c r="A527" s="119"/>
      <c r="B527" s="97"/>
      <c r="C527" s="94"/>
      <c r="D527" s="95"/>
      <c r="E527" s="96"/>
      <c r="F527" s="74"/>
      <c r="G527" s="74"/>
    </row>
    <row r="528" spans="1:7" s="75" customFormat="1" x14ac:dyDescent="0.3">
      <c r="A528" s="119"/>
      <c r="B528" s="97"/>
      <c r="C528" s="94"/>
      <c r="D528" s="95"/>
      <c r="E528" s="96"/>
      <c r="F528" s="74"/>
      <c r="G528" s="74"/>
    </row>
    <row r="529" spans="1:7" s="75" customFormat="1" x14ac:dyDescent="0.3">
      <c r="A529" s="119"/>
      <c r="B529" s="97"/>
      <c r="C529" s="94"/>
      <c r="D529" s="95"/>
      <c r="E529" s="96"/>
      <c r="F529" s="74"/>
      <c r="G529" s="74"/>
    </row>
    <row r="530" spans="1:7" s="75" customFormat="1" x14ac:dyDescent="0.3">
      <c r="A530" s="119"/>
      <c r="B530" s="97"/>
      <c r="C530" s="94"/>
      <c r="D530" s="95"/>
      <c r="E530" s="96"/>
      <c r="F530" s="74"/>
      <c r="G530" s="74"/>
    </row>
    <row r="531" spans="1:7" s="75" customFormat="1" x14ac:dyDescent="0.3">
      <c r="A531" s="119"/>
      <c r="B531" s="97"/>
      <c r="C531" s="94"/>
      <c r="D531" s="95"/>
      <c r="E531" s="96"/>
      <c r="F531" s="74"/>
      <c r="G531" s="74"/>
    </row>
    <row r="532" spans="1:7" s="75" customFormat="1" x14ac:dyDescent="0.3">
      <c r="A532" s="119"/>
      <c r="B532" s="97"/>
      <c r="C532" s="94"/>
      <c r="D532" s="95"/>
      <c r="E532" s="96"/>
      <c r="F532" s="74"/>
      <c r="G532" s="74"/>
    </row>
    <row r="533" spans="1:7" s="75" customFormat="1" x14ac:dyDescent="0.3">
      <c r="A533" s="119"/>
      <c r="B533" s="97"/>
      <c r="C533" s="94"/>
      <c r="D533" s="95"/>
      <c r="E533" s="96"/>
      <c r="F533" s="74"/>
      <c r="G533" s="74"/>
    </row>
    <row r="534" spans="1:7" s="75" customFormat="1" x14ac:dyDescent="0.3">
      <c r="A534" s="119"/>
      <c r="B534" s="97"/>
      <c r="C534" s="94"/>
      <c r="D534" s="95"/>
      <c r="E534" s="96"/>
      <c r="F534" s="74"/>
      <c r="G534" s="74"/>
    </row>
    <row r="535" spans="1:7" s="75" customFormat="1" x14ac:dyDescent="0.3">
      <c r="A535" s="119"/>
      <c r="B535" s="97"/>
      <c r="C535" s="94"/>
      <c r="D535" s="95"/>
      <c r="E535" s="96"/>
      <c r="F535" s="74"/>
      <c r="G535" s="74"/>
    </row>
    <row r="536" spans="1:7" s="75" customFormat="1" x14ac:dyDescent="0.3">
      <c r="A536" s="119"/>
      <c r="B536" s="97"/>
      <c r="C536" s="94"/>
      <c r="D536" s="95"/>
      <c r="E536" s="96"/>
      <c r="F536" s="74"/>
      <c r="G536" s="74"/>
    </row>
    <row r="537" spans="1:7" s="75" customFormat="1" x14ac:dyDescent="0.3">
      <c r="A537" s="119"/>
      <c r="B537" s="97"/>
      <c r="C537" s="94"/>
      <c r="D537" s="95"/>
      <c r="E537" s="96"/>
      <c r="F537" s="74"/>
      <c r="G537" s="74"/>
    </row>
    <row r="538" spans="1:7" s="75" customFormat="1" x14ac:dyDescent="0.3">
      <c r="A538" s="119"/>
      <c r="B538" s="97"/>
      <c r="C538" s="94"/>
      <c r="D538" s="95"/>
      <c r="E538" s="96"/>
      <c r="F538" s="74"/>
      <c r="G538" s="74"/>
    </row>
    <row r="539" spans="1:7" s="75" customFormat="1" x14ac:dyDescent="0.3">
      <c r="A539" s="119"/>
      <c r="B539" s="97"/>
      <c r="C539" s="94"/>
      <c r="D539" s="95"/>
      <c r="E539" s="96"/>
      <c r="F539" s="74"/>
      <c r="G539" s="74"/>
    </row>
    <row r="540" spans="1:7" s="75" customFormat="1" x14ac:dyDescent="0.3">
      <c r="A540" s="119"/>
      <c r="B540" s="97"/>
      <c r="C540" s="94"/>
      <c r="D540" s="95"/>
      <c r="E540" s="96"/>
      <c r="F540" s="74"/>
      <c r="G540" s="74"/>
    </row>
    <row r="541" spans="1:7" s="75" customFormat="1" x14ac:dyDescent="0.3">
      <c r="A541" s="119"/>
      <c r="B541" s="97"/>
      <c r="C541" s="94"/>
      <c r="D541" s="95"/>
      <c r="E541" s="96"/>
      <c r="F541" s="74"/>
      <c r="G541" s="74"/>
    </row>
    <row r="542" spans="1:7" s="75" customFormat="1" x14ac:dyDescent="0.3">
      <c r="A542" s="119"/>
      <c r="B542" s="97"/>
      <c r="C542" s="94"/>
      <c r="D542" s="95"/>
      <c r="E542" s="96"/>
      <c r="F542" s="74"/>
      <c r="G542" s="74"/>
    </row>
    <row r="543" spans="1:7" s="75" customFormat="1" x14ac:dyDescent="0.3">
      <c r="A543" s="119"/>
      <c r="B543" s="97"/>
      <c r="C543" s="94"/>
      <c r="D543" s="95"/>
      <c r="E543" s="96"/>
      <c r="F543" s="74"/>
      <c r="G543" s="74"/>
    </row>
    <row r="544" spans="1:7" s="75" customFormat="1" x14ac:dyDescent="0.3">
      <c r="A544" s="119"/>
      <c r="B544" s="97"/>
      <c r="C544" s="94"/>
      <c r="D544" s="95"/>
      <c r="E544" s="96"/>
      <c r="F544" s="74"/>
      <c r="G544" s="74"/>
    </row>
    <row r="545" spans="1:7" s="75" customFormat="1" x14ac:dyDescent="0.3">
      <c r="A545" s="119"/>
      <c r="B545" s="97"/>
      <c r="C545" s="94"/>
      <c r="D545" s="95"/>
      <c r="E545" s="96"/>
      <c r="F545" s="74"/>
      <c r="G545" s="74"/>
    </row>
    <row r="546" spans="1:7" s="75" customFormat="1" x14ac:dyDescent="0.3">
      <c r="A546" s="119"/>
      <c r="B546" s="97"/>
      <c r="C546" s="94"/>
      <c r="D546" s="95"/>
      <c r="E546" s="96"/>
      <c r="F546" s="74"/>
      <c r="G546" s="74"/>
    </row>
    <row r="547" spans="1:7" s="75" customFormat="1" x14ac:dyDescent="0.3">
      <c r="A547" s="119"/>
      <c r="B547" s="97"/>
      <c r="C547" s="94"/>
      <c r="D547" s="95"/>
      <c r="E547" s="96"/>
      <c r="F547" s="74"/>
      <c r="G547" s="74"/>
    </row>
    <row r="548" spans="1:7" s="75" customFormat="1" x14ac:dyDescent="0.3">
      <c r="A548" s="119"/>
      <c r="B548" s="97"/>
      <c r="C548" s="94"/>
      <c r="D548" s="95"/>
      <c r="E548" s="96"/>
      <c r="F548" s="74"/>
      <c r="G548" s="74"/>
    </row>
    <row r="549" spans="1:7" s="75" customFormat="1" x14ac:dyDescent="0.3">
      <c r="A549" s="119"/>
      <c r="B549" s="97"/>
      <c r="C549" s="94"/>
      <c r="D549" s="95"/>
      <c r="E549" s="96"/>
      <c r="F549" s="74"/>
      <c r="G549" s="74"/>
    </row>
    <row r="550" spans="1:7" s="75" customFormat="1" x14ac:dyDescent="0.3">
      <c r="A550" s="119"/>
      <c r="B550" s="97"/>
      <c r="C550" s="94"/>
      <c r="D550" s="95"/>
      <c r="E550" s="96"/>
      <c r="F550" s="74"/>
      <c r="G550" s="74"/>
    </row>
    <row r="551" spans="1:7" s="75" customFormat="1" x14ac:dyDescent="0.3">
      <c r="A551" s="119"/>
      <c r="B551" s="97"/>
      <c r="C551" s="94"/>
      <c r="D551" s="95"/>
      <c r="E551" s="96"/>
      <c r="F551" s="74"/>
      <c r="G551" s="74"/>
    </row>
    <row r="552" spans="1:7" s="75" customFormat="1" x14ac:dyDescent="0.3">
      <c r="A552" s="119"/>
      <c r="B552" s="97"/>
      <c r="C552" s="94"/>
      <c r="D552" s="95"/>
      <c r="E552" s="96"/>
      <c r="F552" s="74"/>
      <c r="G552" s="74"/>
    </row>
    <row r="553" spans="1:7" s="75" customFormat="1" x14ac:dyDescent="0.3">
      <c r="A553" s="119"/>
      <c r="B553" s="97"/>
      <c r="C553" s="94"/>
      <c r="D553" s="95"/>
      <c r="E553" s="96"/>
      <c r="F553" s="74"/>
      <c r="G553" s="74"/>
    </row>
    <row r="554" spans="1:7" s="75" customFormat="1" x14ac:dyDescent="0.3">
      <c r="A554" s="119"/>
      <c r="B554" s="97"/>
      <c r="C554" s="94"/>
      <c r="D554" s="95"/>
      <c r="E554" s="96"/>
      <c r="F554" s="74"/>
      <c r="G554" s="74"/>
    </row>
    <row r="555" spans="1:7" s="75" customFormat="1" x14ac:dyDescent="0.3">
      <c r="A555" s="119"/>
      <c r="B555" s="97"/>
      <c r="C555" s="94"/>
      <c r="D555" s="95"/>
      <c r="E555" s="96"/>
      <c r="F555" s="74"/>
      <c r="G555" s="74"/>
    </row>
    <row r="556" spans="1:7" s="75" customFormat="1" x14ac:dyDescent="0.3">
      <c r="A556" s="119"/>
      <c r="B556" s="97"/>
      <c r="C556" s="94"/>
      <c r="D556" s="95"/>
      <c r="E556" s="96"/>
      <c r="F556" s="74"/>
      <c r="G556" s="74"/>
    </row>
    <row r="557" spans="1:7" s="75" customFormat="1" x14ac:dyDescent="0.3">
      <c r="A557" s="119"/>
      <c r="B557" s="97"/>
      <c r="C557" s="94"/>
      <c r="D557" s="95"/>
      <c r="E557" s="96"/>
      <c r="F557" s="74"/>
      <c r="G557" s="74"/>
    </row>
    <row r="558" spans="1:7" s="75" customFormat="1" x14ac:dyDescent="0.3">
      <c r="A558" s="119"/>
      <c r="B558" s="97"/>
      <c r="C558" s="94"/>
      <c r="D558" s="95"/>
      <c r="E558" s="96"/>
      <c r="F558" s="74"/>
      <c r="G558" s="74"/>
    </row>
    <row r="559" spans="1:7" s="75" customFormat="1" x14ac:dyDescent="0.3">
      <c r="A559" s="119"/>
      <c r="B559" s="97"/>
      <c r="C559" s="94"/>
      <c r="D559" s="95"/>
      <c r="E559" s="96"/>
      <c r="F559" s="74"/>
      <c r="G559" s="74"/>
    </row>
    <row r="560" spans="1:7" s="75" customFormat="1" x14ac:dyDescent="0.3">
      <c r="A560" s="119"/>
      <c r="B560" s="97"/>
      <c r="C560" s="94"/>
      <c r="D560" s="95"/>
      <c r="E560" s="96"/>
      <c r="F560" s="74"/>
      <c r="G560" s="74"/>
    </row>
    <row r="561" spans="1:7" s="75" customFormat="1" x14ac:dyDescent="0.3">
      <c r="A561" s="119"/>
      <c r="B561" s="97"/>
      <c r="C561" s="94"/>
      <c r="D561" s="95"/>
      <c r="E561" s="96"/>
      <c r="F561" s="74"/>
      <c r="G561" s="74"/>
    </row>
    <row r="562" spans="1:7" s="75" customFormat="1" x14ac:dyDescent="0.3">
      <c r="A562" s="119"/>
      <c r="B562" s="97"/>
      <c r="C562" s="94"/>
      <c r="D562" s="95"/>
      <c r="E562" s="96"/>
      <c r="F562" s="74"/>
      <c r="G562" s="74"/>
    </row>
    <row r="563" spans="1:7" x14ac:dyDescent="0.3">
      <c r="A563" s="119"/>
      <c r="B563" s="97"/>
      <c r="C563" s="94"/>
      <c r="D563" s="95"/>
      <c r="E563" s="96"/>
    </row>
    <row r="564" spans="1:7" x14ac:dyDescent="0.3">
      <c r="A564" s="119"/>
      <c r="B564" s="97"/>
      <c r="C564" s="94"/>
      <c r="D564" s="95"/>
      <c r="E564" s="96"/>
    </row>
  </sheetData>
  <autoFilter ref="A4:E135" xr:uid="{00000000-0009-0000-0000-000001000000}"/>
  <mergeCells count="4">
    <mergeCell ref="A1:E1"/>
    <mergeCell ref="A2:E2"/>
    <mergeCell ref="A3:E3"/>
    <mergeCell ref="A135:E135"/>
  </mergeCells>
  <printOptions horizontalCentered="1"/>
  <pageMargins left="0" right="0" top="0" bottom="0" header="0" footer="0"/>
  <pageSetup scale="94" fitToHeight="0" orientation="portrait" horizontalDpi="4294967293" verticalDpi="4294967295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C803197F-9F1A-4895-88AF-EABB143610E7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11</vt:i4>
      </vt:variant>
      <vt:variant>
        <vt:lpstr>Rangos con nombre</vt:lpstr>
      </vt:variant>
      <vt:variant>
        <vt:i4>15</vt:i4>
      </vt:variant>
    </vt:vector>
  </HeadingPairs>
  <TitlesOfParts>
    <vt:vector size="26" baseType="lpstr">
      <vt:lpstr>ZONA HOMOGÉNEA</vt:lpstr>
      <vt:lpstr>CONSTRUCCIÓN</vt:lpstr>
      <vt:lpstr>CONSTRUCCIÓN 2</vt:lpstr>
      <vt:lpstr>OBRAS EN PROCESO</vt:lpstr>
      <vt:lpstr>PREDIOS GRANDES</vt:lpstr>
      <vt:lpstr>RÚSTICO PRIVADA</vt:lpstr>
      <vt:lpstr>RÚSTICO EJIDAL</vt:lpstr>
      <vt:lpstr>RÚSTICO COMUNAL</vt:lpstr>
      <vt:lpstr>MINAS</vt:lpstr>
      <vt:lpstr>METODO DE ROSS</vt:lpstr>
      <vt:lpstr>Instalaciones Especiales</vt:lpstr>
      <vt:lpstr>CONSTRUCCIÓN!Área_de_impresión</vt:lpstr>
      <vt:lpstr>'CONSTRUCCIÓN 2'!Área_de_impresión</vt:lpstr>
      <vt:lpstr>'Instalaciones Especiales'!Área_de_impresión</vt:lpstr>
      <vt:lpstr>'METODO DE ROSS'!Área_de_impresión</vt:lpstr>
      <vt:lpstr>MINAS!Área_de_impresión</vt:lpstr>
      <vt:lpstr>'OBRAS EN PROCESO'!Área_de_impresión</vt:lpstr>
      <vt:lpstr>'PREDIOS GRANDES'!Área_de_impresión</vt:lpstr>
      <vt:lpstr>'RÚSTICO COMUNAL'!Área_de_impresión</vt:lpstr>
      <vt:lpstr>'RÚSTICO EJIDAL'!Área_de_impresión</vt:lpstr>
      <vt:lpstr>'RÚSTICO PRIVADA'!Área_de_impresión</vt:lpstr>
      <vt:lpstr>'ZONA HOMOGÉNEA'!Área_de_impresión</vt:lpstr>
      <vt:lpstr>'Instalaciones Especiales'!Títulos_a_imprimir</vt:lpstr>
      <vt:lpstr>'RÚSTICO COMUNAL'!Títulos_a_imprimir</vt:lpstr>
      <vt:lpstr>'RÚSTICO EJIDAL'!Títulos_a_imprimir</vt:lpstr>
      <vt:lpstr>'RÚSTICO PRIVADA'!Títulos_a_imprimir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Martin Alejandro Martinez Gonzalez</dc:creator>
  <cp:lastModifiedBy>Flor Maria Gonzalez Ramos</cp:lastModifiedBy>
  <cp:lastPrinted>2024-12-10T02:00:26Z</cp:lastPrinted>
  <dcterms:created xsi:type="dcterms:W3CDTF">2022-08-02T19:16:26Z</dcterms:created>
  <dcterms:modified xsi:type="dcterms:W3CDTF">2024-12-10T02:01:31Z</dcterms:modified>
</cp:coreProperties>
</file>